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5" windowHeight="795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H15" i="2"/>
  <c r="H16"/>
  <c r="H17"/>
  <c r="H14"/>
  <c r="H10"/>
  <c r="H11"/>
  <c r="H12"/>
  <c r="H9"/>
  <c r="H7"/>
  <c r="H6"/>
  <c r="G17"/>
  <c r="E17"/>
  <c r="G16"/>
  <c r="E16"/>
  <c r="G7"/>
  <c r="G9"/>
  <c r="G10"/>
  <c r="G11"/>
  <c r="G12"/>
  <c r="G14"/>
  <c r="G15"/>
  <c r="G6"/>
  <c r="E15"/>
  <c r="E14"/>
  <c r="E12"/>
  <c r="E11"/>
  <c r="E10"/>
  <c r="E9"/>
  <c r="E7"/>
  <c r="E6"/>
  <c r="J17" l="1"/>
  <c r="K17" s="1"/>
  <c r="J16"/>
  <c r="L16" s="1"/>
  <c r="L17"/>
  <c r="J7"/>
  <c r="K7" s="1"/>
  <c r="J6"/>
  <c r="N16" l="1"/>
  <c r="N17"/>
  <c r="K16"/>
  <c r="L7"/>
  <c r="N7" s="1"/>
  <c r="K6"/>
  <c r="L6"/>
  <c r="J9"/>
  <c r="K9" s="1"/>
  <c r="J10"/>
  <c r="K10" s="1"/>
  <c r="J15"/>
  <c r="K15" s="1"/>
  <c r="J14"/>
  <c r="J11"/>
  <c r="K11" s="1"/>
  <c r="J12"/>
  <c r="K12" s="1"/>
  <c r="L14" l="1"/>
  <c r="N6"/>
  <c r="K14"/>
  <c r="L9"/>
  <c r="N9" s="1"/>
  <c r="L15"/>
  <c r="N15" s="1"/>
  <c r="L10"/>
  <c r="N10" s="1"/>
  <c r="L11"/>
  <c r="N11" s="1"/>
  <c r="L12"/>
  <c r="N12" s="1"/>
  <c r="N14" l="1"/>
</calcChain>
</file>

<file path=xl/sharedStrings.xml><?xml version="1.0" encoding="utf-8"?>
<sst xmlns="http://schemas.openxmlformats.org/spreadsheetml/2006/main" count="42" uniqueCount="32">
  <si>
    <t>Basic Cost</t>
  </si>
  <si>
    <t>Total</t>
  </si>
  <si>
    <t>Vat 5.5%</t>
  </si>
  <si>
    <t>SER Tax</t>
  </si>
  <si>
    <t>Flat No</t>
  </si>
  <si>
    <t>Type</t>
  </si>
  <si>
    <t>2bhk</t>
  </si>
  <si>
    <t>BESCOM</t>
  </si>
  <si>
    <t>STP&amp;NOC from BWSSB</t>
  </si>
  <si>
    <t>Block -A</t>
  </si>
  <si>
    <t>Availability</t>
  </si>
  <si>
    <t>G</t>
  </si>
  <si>
    <t>F</t>
  </si>
  <si>
    <t>S</t>
  </si>
  <si>
    <t>T</t>
  </si>
  <si>
    <t>Rs / sqft</t>
  </si>
  <si>
    <t>Area /sqft</t>
  </si>
  <si>
    <t>Car Parking</t>
  </si>
  <si>
    <r>
      <rPr>
        <b/>
        <sz val="12"/>
        <color rgb="FF0033CC"/>
        <rFont val="Calibri"/>
        <family val="2"/>
        <scheme val="minor"/>
      </rPr>
      <t>A</t>
    </r>
    <r>
      <rPr>
        <b/>
        <sz val="9"/>
        <color rgb="FF0033CC"/>
        <rFont val="Calibri"/>
        <family val="2"/>
        <scheme val="minor"/>
      </rPr>
      <t>menities</t>
    </r>
  </si>
  <si>
    <t>NOTE : Corpous Fund 35/-sqft,Legal &amp; Registration Charges Extra</t>
  </si>
  <si>
    <t>Booking Advance : 100000</t>
  </si>
  <si>
    <t>Generator &amp; WTP</t>
  </si>
  <si>
    <t xml:space="preserve">  SONESTA MEADOWS   </t>
  </si>
  <si>
    <t>G-5</t>
  </si>
  <si>
    <t>3bhk</t>
  </si>
  <si>
    <t>Block -C</t>
  </si>
  <si>
    <t>G-28</t>
  </si>
  <si>
    <t>Block -D</t>
  </si>
  <si>
    <t>G-33</t>
  </si>
  <si>
    <t>G-34</t>
  </si>
  <si>
    <t>Total Cost</t>
  </si>
  <si>
    <t>Contact us : 8123462749, 9591726909, 9945567232, 9591798808.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</si>
</sst>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33CC"/>
      <name val="Calibri"/>
      <family val="2"/>
      <scheme val="minor"/>
    </font>
    <font>
      <b/>
      <i/>
      <u val="double"/>
      <sz val="24"/>
      <color rgb="FF0033CC"/>
      <name val="Cambria"/>
      <family val="1"/>
      <scheme val="major"/>
    </font>
    <font>
      <b/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12"/>
      <color rgb="FF0033CC"/>
      <name val="Calibri"/>
      <family val="2"/>
      <scheme val="minor"/>
    </font>
    <font>
      <b/>
      <i/>
      <u val="double"/>
      <sz val="24"/>
      <color rgb="FF0033CC"/>
      <name val="Algerian"/>
      <family val="5"/>
    </font>
    <font>
      <b/>
      <sz val="9"/>
      <color rgb="FF0033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2" borderId="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A7" zoomScale="115" zoomScaleNormal="115" workbookViewId="0">
      <selection activeCell="A20" sqref="A20:S20"/>
    </sheetView>
  </sheetViews>
  <sheetFormatPr defaultColWidth="8.7109375" defaultRowHeight="15"/>
  <cols>
    <col min="1" max="1" width="4.42578125" style="1" customWidth="1"/>
    <col min="2" max="2" width="5.85546875" style="1" customWidth="1"/>
    <col min="3" max="3" width="6.85546875" style="1" customWidth="1"/>
    <col min="4" max="4" width="5.28515625" style="1" customWidth="1"/>
    <col min="5" max="5" width="9.140625" style="1" customWidth="1"/>
    <col min="6" max="6" width="7.5703125" style="1" customWidth="1"/>
    <col min="7" max="7" width="8.28515625" style="1" customWidth="1"/>
    <col min="8" max="8" width="9.85546875" style="1" customWidth="1"/>
    <col min="9" max="9" width="7.5703125" style="1" customWidth="1"/>
    <col min="10" max="10" width="9.42578125" style="1" customWidth="1"/>
    <col min="11" max="11" width="8.7109375" style="1"/>
    <col min="12" max="12" width="8.85546875" style="1" customWidth="1"/>
    <col min="13" max="13" width="10.140625" style="1" customWidth="1"/>
    <col min="14" max="14" width="9.7109375" style="1" customWidth="1"/>
    <col min="15" max="15" width="0.140625" style="1" hidden="1" customWidth="1"/>
    <col min="16" max="16" width="4.140625" style="1" customWidth="1"/>
    <col min="17" max="17" width="4.42578125" style="1" customWidth="1"/>
    <col min="18" max="18" width="4.5703125" style="1" customWidth="1"/>
    <col min="19" max="19" width="4.28515625" style="1" customWidth="1"/>
    <col min="20" max="16384" width="8.7109375" style="1"/>
  </cols>
  <sheetData>
    <row r="1" spans="1:19" ht="15" customHeight="1">
      <c r="A1" s="15"/>
      <c r="B1" s="15"/>
      <c r="C1" s="15"/>
      <c r="D1" s="15"/>
      <c r="E1" s="37" t="s">
        <v>22</v>
      </c>
      <c r="F1" s="38"/>
      <c r="G1" s="38"/>
      <c r="H1" s="38"/>
      <c r="I1" s="38"/>
      <c r="J1" s="38"/>
      <c r="K1" s="38"/>
      <c r="L1" s="38"/>
      <c r="M1" s="15"/>
      <c r="N1" s="15"/>
      <c r="O1" s="7"/>
      <c r="P1" s="7"/>
      <c r="Q1" s="7"/>
    </row>
    <row r="2" spans="1:19" ht="15" customHeight="1">
      <c r="A2" s="15"/>
      <c r="B2" s="15"/>
      <c r="C2" s="15"/>
      <c r="D2" s="15"/>
      <c r="E2" s="38"/>
      <c r="F2" s="38"/>
      <c r="G2" s="38"/>
      <c r="H2" s="38"/>
      <c r="I2" s="38"/>
      <c r="J2" s="38"/>
      <c r="K2" s="38"/>
      <c r="L2" s="38"/>
      <c r="M2" s="15"/>
      <c r="N2" s="15"/>
      <c r="O2" s="7"/>
      <c r="P2" s="7"/>
      <c r="Q2" s="7"/>
    </row>
    <row r="3" spans="1:19" ht="15" customHeight="1">
      <c r="A3" s="15"/>
      <c r="B3" s="15"/>
      <c r="C3" s="15"/>
      <c r="D3" s="15"/>
      <c r="E3" s="38"/>
      <c r="F3" s="38"/>
      <c r="G3" s="38"/>
      <c r="H3" s="38"/>
      <c r="I3" s="38"/>
      <c r="J3" s="38"/>
      <c r="K3" s="38"/>
      <c r="L3" s="38"/>
      <c r="M3" s="15"/>
      <c r="N3" s="15"/>
      <c r="O3" s="7"/>
      <c r="P3" s="7"/>
      <c r="Q3" s="7"/>
    </row>
    <row r="4" spans="1:19" s="6" customFormat="1" ht="15.75">
      <c r="A4" s="39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P4" s="41" t="s">
        <v>10</v>
      </c>
      <c r="Q4" s="42"/>
      <c r="R4" s="42"/>
      <c r="S4" s="43"/>
    </row>
    <row r="5" spans="1:19" s="2" customFormat="1" ht="45.6" customHeight="1">
      <c r="A5" s="23" t="s">
        <v>4</v>
      </c>
      <c r="B5" s="21" t="s">
        <v>5</v>
      </c>
      <c r="C5" s="24" t="s">
        <v>16</v>
      </c>
      <c r="D5" s="23" t="s">
        <v>15</v>
      </c>
      <c r="E5" s="24" t="s">
        <v>0</v>
      </c>
      <c r="F5" s="25" t="s">
        <v>17</v>
      </c>
      <c r="G5" s="22" t="s">
        <v>7</v>
      </c>
      <c r="H5" s="26" t="s">
        <v>8</v>
      </c>
      <c r="I5" s="30" t="s">
        <v>18</v>
      </c>
      <c r="J5" s="27" t="s">
        <v>1</v>
      </c>
      <c r="K5" s="21" t="s">
        <v>2</v>
      </c>
      <c r="L5" s="21" t="s">
        <v>3</v>
      </c>
      <c r="M5" s="24" t="s">
        <v>21</v>
      </c>
      <c r="N5" s="28" t="s">
        <v>30</v>
      </c>
      <c r="O5" s="3"/>
      <c r="P5" s="31" t="s">
        <v>11</v>
      </c>
      <c r="Q5" s="32" t="s">
        <v>12</v>
      </c>
      <c r="R5" s="29" t="s">
        <v>13</v>
      </c>
      <c r="S5" s="29" t="s">
        <v>14</v>
      </c>
    </row>
    <row r="6" spans="1:19" s="8" customFormat="1" ht="18.75" customHeight="1">
      <c r="A6" s="16">
        <v>1</v>
      </c>
      <c r="B6" s="16" t="s">
        <v>6</v>
      </c>
      <c r="C6" s="16">
        <v>1130</v>
      </c>
      <c r="D6" s="17">
        <v>4099</v>
      </c>
      <c r="E6" s="16">
        <f>SUM(C6*D6)</f>
        <v>4631870</v>
      </c>
      <c r="F6" s="16">
        <v>200000</v>
      </c>
      <c r="G6" s="18">
        <f>SUM(C6*80)</f>
        <v>90400</v>
      </c>
      <c r="H6" s="16">
        <f>SUM(C6*65)</f>
        <v>73450</v>
      </c>
      <c r="I6" s="18">
        <v>225000</v>
      </c>
      <c r="J6" s="16">
        <f t="shared" ref="J6:J7" si="0">SUM(E6+F6+G6+H6+I6)</f>
        <v>5220720</v>
      </c>
      <c r="K6" s="16">
        <f t="shared" ref="K6:K7" si="1">SUM(J6*5.5%)</f>
        <v>287139.59999999998</v>
      </c>
      <c r="L6" s="16">
        <f>SUM(J6*33%)*12.36%</f>
        <v>212942.72735999999</v>
      </c>
      <c r="M6" s="16">
        <v>75000</v>
      </c>
      <c r="N6" s="16">
        <f>SUM(J6+K6+L6+M6)</f>
        <v>5795802.3273599995</v>
      </c>
      <c r="O6" s="7"/>
      <c r="P6" s="20" t="s">
        <v>23</v>
      </c>
      <c r="Q6" s="20"/>
      <c r="R6" s="20"/>
      <c r="S6" s="17">
        <v>305</v>
      </c>
    </row>
    <row r="7" spans="1:19" s="8" customFormat="1" ht="18.75" customHeight="1">
      <c r="A7" s="16">
        <v>2</v>
      </c>
      <c r="B7" s="16" t="s">
        <v>24</v>
      </c>
      <c r="C7" s="16">
        <v>1727</v>
      </c>
      <c r="D7" s="17">
        <v>4099</v>
      </c>
      <c r="E7" s="16">
        <f t="shared" ref="E7:E15" si="2">SUM(C7*D7)</f>
        <v>7078973</v>
      </c>
      <c r="F7" s="16">
        <v>200000</v>
      </c>
      <c r="G7" s="16">
        <f t="shared" ref="G7:G15" si="3">SUM(C7*80)</f>
        <v>138160</v>
      </c>
      <c r="H7" s="16">
        <f>SUM(C7*65)</f>
        <v>112255</v>
      </c>
      <c r="I7" s="16">
        <v>225000</v>
      </c>
      <c r="J7" s="16">
        <f t="shared" si="0"/>
        <v>7754388</v>
      </c>
      <c r="K7" s="16">
        <f t="shared" si="1"/>
        <v>426491.34</v>
      </c>
      <c r="L7" s="16">
        <f>SUM(J7*33%)*12.36%</f>
        <v>316285.97774399997</v>
      </c>
      <c r="M7" s="16">
        <v>75000</v>
      </c>
      <c r="N7" s="16">
        <f>SUM(J7+K7+L7+M7)</f>
        <v>8572165.3177439999</v>
      </c>
      <c r="O7" s="7"/>
      <c r="P7" s="20"/>
      <c r="Q7" s="20"/>
      <c r="R7" s="20"/>
      <c r="S7" s="17">
        <v>301</v>
      </c>
    </row>
    <row r="8" spans="1:19" s="6" customFormat="1" ht="15.75">
      <c r="A8" s="39" t="s">
        <v>25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P8" s="41" t="s">
        <v>10</v>
      </c>
      <c r="Q8" s="42"/>
      <c r="R8" s="42"/>
      <c r="S8" s="43"/>
    </row>
    <row r="9" spans="1:19" s="8" customFormat="1" ht="18.75" customHeight="1">
      <c r="A9" s="16">
        <v>3</v>
      </c>
      <c r="B9" s="16" t="s">
        <v>6</v>
      </c>
      <c r="C9" s="16">
        <v>1130</v>
      </c>
      <c r="D9" s="17">
        <v>4099</v>
      </c>
      <c r="E9" s="16">
        <f t="shared" si="2"/>
        <v>4631870</v>
      </c>
      <c r="F9" s="16">
        <v>200000</v>
      </c>
      <c r="G9" s="16">
        <f t="shared" si="3"/>
        <v>90400</v>
      </c>
      <c r="H9" s="16">
        <f>SUM(C9*65)</f>
        <v>73450</v>
      </c>
      <c r="I9" s="16">
        <v>225000</v>
      </c>
      <c r="J9" s="16">
        <f t="shared" ref="J9:J15" si="4">SUM(E9+F9+G9+H9+I9)</f>
        <v>5220720</v>
      </c>
      <c r="K9" s="16">
        <f t="shared" ref="K9:K14" si="5">SUM(J9*5.5%)</f>
        <v>287139.59999999998</v>
      </c>
      <c r="L9" s="16">
        <f t="shared" ref="L9:L15" si="6">SUM(J9*33%)*12.36%</f>
        <v>212942.72735999999</v>
      </c>
      <c r="M9" s="16">
        <v>75000</v>
      </c>
      <c r="N9" s="16">
        <f t="shared" ref="N9" si="7">SUM(J9+K9+L9+M9)</f>
        <v>5795802.3273599995</v>
      </c>
      <c r="O9" s="7"/>
      <c r="P9" s="20"/>
      <c r="Q9" s="20"/>
      <c r="R9" s="20">
        <v>226</v>
      </c>
      <c r="S9" s="17"/>
    </row>
    <row r="10" spans="1:19" s="8" customFormat="1" ht="18.75" customHeight="1">
      <c r="A10" s="16">
        <v>4</v>
      </c>
      <c r="B10" s="16" t="s">
        <v>24</v>
      </c>
      <c r="C10" s="16">
        <v>1295</v>
      </c>
      <c r="D10" s="17">
        <v>4099</v>
      </c>
      <c r="E10" s="16">
        <f t="shared" si="2"/>
        <v>5308205</v>
      </c>
      <c r="F10" s="16">
        <v>200000</v>
      </c>
      <c r="G10" s="16">
        <f t="shared" si="3"/>
        <v>103600</v>
      </c>
      <c r="H10" s="16">
        <f t="shared" ref="H10:H12" si="8">SUM(C10*65)</f>
        <v>84175</v>
      </c>
      <c r="I10" s="16">
        <v>225000</v>
      </c>
      <c r="J10" s="16">
        <f t="shared" si="4"/>
        <v>5920980</v>
      </c>
      <c r="K10" s="16">
        <f>SUM(J10*5.5%)</f>
        <v>325653.90000000002</v>
      </c>
      <c r="L10" s="16">
        <f t="shared" si="6"/>
        <v>241504.93223999999</v>
      </c>
      <c r="M10" s="16">
        <v>75000</v>
      </c>
      <c r="N10" s="16">
        <f>SUM(J10+K10+L10+M10)</f>
        <v>6563138.8322400004</v>
      </c>
      <c r="O10" s="7"/>
      <c r="P10" s="20"/>
      <c r="Q10" s="20">
        <v>123</v>
      </c>
      <c r="R10" s="20">
        <v>223</v>
      </c>
      <c r="S10" s="17">
        <v>323</v>
      </c>
    </row>
    <row r="11" spans="1:19" ht="18.75" customHeight="1">
      <c r="A11" s="16">
        <v>5</v>
      </c>
      <c r="B11" s="16" t="s">
        <v>24</v>
      </c>
      <c r="C11" s="16">
        <v>1375</v>
      </c>
      <c r="D11" s="17">
        <v>4099</v>
      </c>
      <c r="E11" s="16">
        <f t="shared" si="2"/>
        <v>5636125</v>
      </c>
      <c r="F11" s="16">
        <v>200000</v>
      </c>
      <c r="G11" s="16">
        <f t="shared" si="3"/>
        <v>110000</v>
      </c>
      <c r="H11" s="16">
        <f t="shared" si="8"/>
        <v>89375</v>
      </c>
      <c r="I11" s="16">
        <v>225000</v>
      </c>
      <c r="J11" s="16">
        <f t="shared" si="4"/>
        <v>6260500</v>
      </c>
      <c r="K11" s="16">
        <f>SUM(J11*5.5%)</f>
        <v>344327.5</v>
      </c>
      <c r="L11" s="16">
        <f t="shared" si="6"/>
        <v>255353.27399999998</v>
      </c>
      <c r="M11" s="16">
        <v>75000</v>
      </c>
      <c r="N11" s="16">
        <f>SUM(J11+K11+L11+M11)</f>
        <v>6935180.7740000002</v>
      </c>
      <c r="O11" s="7"/>
      <c r="P11" s="20"/>
      <c r="Q11" s="20"/>
      <c r="R11" s="20">
        <v>227</v>
      </c>
      <c r="S11" s="17"/>
    </row>
    <row r="12" spans="1:19" s="10" customFormat="1" ht="18.75" customHeight="1">
      <c r="A12" s="19">
        <v>6</v>
      </c>
      <c r="B12" s="16" t="s">
        <v>24</v>
      </c>
      <c r="C12" s="19">
        <v>1400</v>
      </c>
      <c r="D12" s="17">
        <v>4099</v>
      </c>
      <c r="E12" s="16">
        <f t="shared" si="2"/>
        <v>5738600</v>
      </c>
      <c r="F12" s="19">
        <v>200000</v>
      </c>
      <c r="G12" s="16">
        <f t="shared" si="3"/>
        <v>112000</v>
      </c>
      <c r="H12" s="16">
        <f t="shared" si="8"/>
        <v>91000</v>
      </c>
      <c r="I12" s="16">
        <v>225000</v>
      </c>
      <c r="J12" s="19">
        <f t="shared" si="4"/>
        <v>6366600</v>
      </c>
      <c r="K12" s="19">
        <f t="shared" si="5"/>
        <v>350163</v>
      </c>
      <c r="L12" s="19">
        <f t="shared" si="6"/>
        <v>259680.88079999998</v>
      </c>
      <c r="M12" s="16">
        <v>75000</v>
      </c>
      <c r="N12" s="19">
        <f>SUM(J12+K12+L12+M12)</f>
        <v>7051443.8808000004</v>
      </c>
      <c r="O12" s="9"/>
      <c r="P12" s="20" t="s">
        <v>26</v>
      </c>
      <c r="Q12" s="20"/>
      <c r="R12" s="20"/>
      <c r="S12" s="17">
        <v>328</v>
      </c>
    </row>
    <row r="13" spans="1:19" s="6" customFormat="1" ht="15.75">
      <c r="A13" s="39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P13" s="41" t="s">
        <v>10</v>
      </c>
      <c r="Q13" s="42"/>
      <c r="R13" s="42"/>
      <c r="S13" s="43"/>
    </row>
    <row r="14" spans="1:19" s="10" customFormat="1" ht="18.75" customHeight="1">
      <c r="A14" s="19">
        <v>7</v>
      </c>
      <c r="B14" s="16" t="s">
        <v>24</v>
      </c>
      <c r="C14" s="19">
        <v>1296</v>
      </c>
      <c r="D14" s="17">
        <v>4099</v>
      </c>
      <c r="E14" s="16">
        <f t="shared" si="2"/>
        <v>5312304</v>
      </c>
      <c r="F14" s="19">
        <v>200000</v>
      </c>
      <c r="G14" s="16">
        <f t="shared" si="3"/>
        <v>103680</v>
      </c>
      <c r="H14" s="16">
        <f>SUM(C14*65)</f>
        <v>84240</v>
      </c>
      <c r="I14" s="16">
        <v>225000</v>
      </c>
      <c r="J14" s="19">
        <f t="shared" si="4"/>
        <v>5925224</v>
      </c>
      <c r="K14" s="19">
        <f t="shared" si="5"/>
        <v>325887.32</v>
      </c>
      <c r="L14" s="19">
        <f t="shared" si="6"/>
        <v>241678.03651199999</v>
      </c>
      <c r="M14" s="16">
        <v>75000</v>
      </c>
      <c r="N14" s="19">
        <f>SUM(J14+K14+L14+M14)</f>
        <v>6567789.3565119999</v>
      </c>
      <c r="O14" s="9"/>
      <c r="P14" s="20" t="s">
        <v>28</v>
      </c>
      <c r="Q14" s="20">
        <v>133</v>
      </c>
      <c r="R14" s="20"/>
      <c r="S14" s="17"/>
    </row>
    <row r="15" spans="1:19" s="11" customFormat="1" ht="18.75" customHeight="1">
      <c r="A15" s="33">
        <v>8</v>
      </c>
      <c r="B15" s="33" t="s">
        <v>24</v>
      </c>
      <c r="C15" s="33">
        <v>1373</v>
      </c>
      <c r="D15" s="17">
        <v>4099</v>
      </c>
      <c r="E15" s="33">
        <f t="shared" si="2"/>
        <v>5627927</v>
      </c>
      <c r="F15" s="33">
        <v>200000</v>
      </c>
      <c r="G15" s="33">
        <f t="shared" si="3"/>
        <v>109840</v>
      </c>
      <c r="H15" s="16">
        <f t="shared" ref="H15:H17" si="9">SUM(C15*65)</f>
        <v>89245</v>
      </c>
      <c r="I15" s="33">
        <v>225000</v>
      </c>
      <c r="J15" s="33">
        <f t="shared" si="4"/>
        <v>6252012</v>
      </c>
      <c r="K15" s="33">
        <f>SUM(J15*5.5%)</f>
        <v>343860.66</v>
      </c>
      <c r="L15" s="33">
        <f t="shared" si="6"/>
        <v>255007.06545600001</v>
      </c>
      <c r="M15" s="33">
        <v>75000</v>
      </c>
      <c r="N15" s="33">
        <f t="shared" ref="N15" si="10">SUM(J15+K15+L15+M15)</f>
        <v>6925879.7254560003</v>
      </c>
      <c r="O15" s="9"/>
      <c r="P15" s="35"/>
      <c r="Q15" s="35"/>
      <c r="R15" s="35"/>
      <c r="S15" s="34">
        <v>338</v>
      </c>
    </row>
    <row r="16" spans="1:19" s="11" customFormat="1" ht="18.75" customHeight="1">
      <c r="A16" s="33">
        <v>9</v>
      </c>
      <c r="B16" s="33" t="s">
        <v>24</v>
      </c>
      <c r="C16" s="33">
        <v>1378</v>
      </c>
      <c r="D16" s="17">
        <v>4099</v>
      </c>
      <c r="E16" s="33">
        <f t="shared" ref="E16:E17" si="11">SUM(C16*D16)</f>
        <v>5648422</v>
      </c>
      <c r="F16" s="33">
        <v>200000</v>
      </c>
      <c r="G16" s="33">
        <f t="shared" ref="G16:G17" si="12">SUM(C16*80)</f>
        <v>110240</v>
      </c>
      <c r="H16" s="16">
        <f t="shared" si="9"/>
        <v>89570</v>
      </c>
      <c r="I16" s="33">
        <v>225000</v>
      </c>
      <c r="J16" s="33">
        <f t="shared" ref="J16:J17" si="13">SUM(E16+F16+G16+H16+I16)</f>
        <v>6273232</v>
      </c>
      <c r="K16" s="33">
        <f>SUM(J16*5.5%)</f>
        <v>345027.76</v>
      </c>
      <c r="L16" s="33">
        <f t="shared" ref="L16:L17" si="14">SUM(J16*33%)*12.36%</f>
        <v>255872.586816</v>
      </c>
      <c r="M16" s="33">
        <v>75000</v>
      </c>
      <c r="N16" s="33">
        <f t="shared" ref="N16:N17" si="15">SUM(J16+K16+L16+M16)</f>
        <v>6949132.3468159996</v>
      </c>
      <c r="O16" s="9"/>
      <c r="P16" s="35" t="s">
        <v>29</v>
      </c>
      <c r="Q16" s="35">
        <v>134</v>
      </c>
      <c r="R16" s="35"/>
      <c r="S16" s="34"/>
    </row>
    <row r="17" spans="1:20" s="11" customFormat="1" ht="18.75" customHeight="1">
      <c r="A17" s="16">
        <v>10</v>
      </c>
      <c r="B17" s="16" t="s">
        <v>24</v>
      </c>
      <c r="C17" s="16">
        <v>1456</v>
      </c>
      <c r="D17" s="17">
        <v>4099</v>
      </c>
      <c r="E17" s="16">
        <f t="shared" si="11"/>
        <v>5968144</v>
      </c>
      <c r="F17" s="16">
        <v>200000</v>
      </c>
      <c r="G17" s="16">
        <f t="shared" si="12"/>
        <v>116480</v>
      </c>
      <c r="H17" s="16">
        <f t="shared" si="9"/>
        <v>94640</v>
      </c>
      <c r="I17" s="16">
        <v>225000</v>
      </c>
      <c r="J17" s="16">
        <f t="shared" si="13"/>
        <v>6604264</v>
      </c>
      <c r="K17" s="16">
        <f>SUM(J17*5.5%)</f>
        <v>363234.52</v>
      </c>
      <c r="L17" s="16">
        <f t="shared" si="14"/>
        <v>269374.72003199998</v>
      </c>
      <c r="M17" s="16">
        <v>75000</v>
      </c>
      <c r="N17" s="16">
        <f t="shared" si="15"/>
        <v>7311873.2400319995</v>
      </c>
      <c r="O17" s="9"/>
      <c r="P17" s="17"/>
      <c r="Q17" s="17"/>
      <c r="R17" s="17"/>
      <c r="S17" s="17">
        <v>340</v>
      </c>
    </row>
    <row r="18" spans="1:20" s="12" customFormat="1" ht="18.75" customHeight="1">
      <c r="A18" s="44" t="s">
        <v>19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20" s="13" customFormat="1" ht="18.75" customHeight="1">
      <c r="A19" s="44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5"/>
    </row>
    <row r="20" spans="1:20" s="8" customFormat="1" ht="18.75" customHeight="1">
      <c r="A20" s="44" t="s">
        <v>31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20" ht="18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7"/>
      <c r="P21" s="7"/>
      <c r="Q21" s="7"/>
    </row>
    <row r="22" spans="1:20" ht="18.75" customHeight="1">
      <c r="B22" s="4"/>
      <c r="C22" s="5"/>
      <c r="D22" s="5"/>
      <c r="E22" s="5"/>
      <c r="F22" s="4"/>
      <c r="G22" s="5"/>
      <c r="H22" s="4"/>
      <c r="I22" s="14"/>
      <c r="J22" s="14"/>
      <c r="K22" s="14"/>
      <c r="L22" s="14"/>
      <c r="M22" s="14"/>
      <c r="N22" s="14"/>
      <c r="O22" s="8"/>
      <c r="P22" s="8"/>
    </row>
    <row r="23" spans="1:20" ht="1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</sheetData>
  <mergeCells count="11">
    <mergeCell ref="B21:N21"/>
    <mergeCell ref="E1:L3"/>
    <mergeCell ref="A4:N4"/>
    <mergeCell ref="P4:S4"/>
    <mergeCell ref="A18:S18"/>
    <mergeCell ref="A19:S19"/>
    <mergeCell ref="A20:S20"/>
    <mergeCell ref="A8:N8"/>
    <mergeCell ref="P8:S8"/>
    <mergeCell ref="A13:N13"/>
    <mergeCell ref="P13:S13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CHANDU</cp:lastModifiedBy>
  <cp:lastPrinted>2014-11-30T06:36:29Z</cp:lastPrinted>
  <dcterms:created xsi:type="dcterms:W3CDTF">2013-04-16T01:48:38Z</dcterms:created>
  <dcterms:modified xsi:type="dcterms:W3CDTF">2014-12-24T08:08:58Z</dcterms:modified>
</cp:coreProperties>
</file>