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9425" windowHeight="7950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H22" i="2"/>
  <c r="G22"/>
  <c r="E22"/>
  <c r="H21"/>
  <c r="G21"/>
  <c r="E21"/>
  <c r="J21" s="1"/>
  <c r="K21" s="1"/>
  <c r="H19"/>
  <c r="H20"/>
  <c r="H18"/>
  <c r="J18" s="1"/>
  <c r="G19"/>
  <c r="G20"/>
  <c r="G18"/>
  <c r="E19"/>
  <c r="E20"/>
  <c r="J20" s="1"/>
  <c r="E18"/>
  <c r="H7"/>
  <c r="H8"/>
  <c r="H10"/>
  <c r="H11"/>
  <c r="H12"/>
  <c r="H13"/>
  <c r="H14"/>
  <c r="H15"/>
  <c r="H16"/>
  <c r="H6"/>
  <c r="J19" l="1"/>
  <c r="L19" s="1"/>
  <c r="J22"/>
  <c r="L22" s="1"/>
  <c r="L21"/>
  <c r="N21" s="1"/>
  <c r="L20"/>
  <c r="K20"/>
  <c r="K18"/>
  <c r="N18" s="1"/>
  <c r="L18"/>
  <c r="G7"/>
  <c r="G8"/>
  <c r="G10"/>
  <c r="G11"/>
  <c r="G12"/>
  <c r="G13"/>
  <c r="G14"/>
  <c r="G15"/>
  <c r="G16"/>
  <c r="G6"/>
  <c r="E16"/>
  <c r="E15"/>
  <c r="E14"/>
  <c r="E13"/>
  <c r="E12"/>
  <c r="E11"/>
  <c r="E10"/>
  <c r="E8"/>
  <c r="E7"/>
  <c r="E6"/>
  <c r="N20" l="1"/>
  <c r="K19"/>
  <c r="N19" s="1"/>
  <c r="K22"/>
  <c r="N22" s="1"/>
  <c r="J16"/>
  <c r="L16" s="1"/>
  <c r="J7"/>
  <c r="K7" s="1"/>
  <c r="J6"/>
  <c r="K16" l="1"/>
  <c r="N16" s="1"/>
  <c r="L7"/>
  <c r="N7" s="1"/>
  <c r="K6"/>
  <c r="L6"/>
  <c r="J10"/>
  <c r="K10" s="1"/>
  <c r="J11"/>
  <c r="K11" s="1"/>
  <c r="J15"/>
  <c r="K15" s="1"/>
  <c r="J8"/>
  <c r="L8" s="1"/>
  <c r="J14"/>
  <c r="J12"/>
  <c r="K12" s="1"/>
  <c r="J13"/>
  <c r="K13" s="1"/>
  <c r="L14" l="1"/>
  <c r="N6"/>
  <c r="K14"/>
  <c r="L10"/>
  <c r="N10" s="1"/>
  <c r="L15"/>
  <c r="N15" s="1"/>
  <c r="L11"/>
  <c r="N11" s="1"/>
  <c r="K8"/>
  <c r="N8" s="1"/>
  <c r="L12"/>
  <c r="N12" s="1"/>
  <c r="L13"/>
  <c r="N13" s="1"/>
  <c r="N14" l="1"/>
</calcChain>
</file>

<file path=xl/sharedStrings.xml><?xml version="1.0" encoding="utf-8"?>
<sst xmlns="http://schemas.openxmlformats.org/spreadsheetml/2006/main" count="53" uniqueCount="38">
  <si>
    <t>Basic Cost</t>
  </si>
  <si>
    <t>Total</t>
  </si>
  <si>
    <t>Vat 5.5%</t>
  </si>
  <si>
    <t>SER Tax</t>
  </si>
  <si>
    <t>Flat No</t>
  </si>
  <si>
    <t>Type</t>
  </si>
  <si>
    <t>2bhk</t>
  </si>
  <si>
    <t>BESCOM</t>
  </si>
  <si>
    <t>STP&amp;NOC from BWSSB</t>
  </si>
  <si>
    <t>Availability</t>
  </si>
  <si>
    <t>G</t>
  </si>
  <si>
    <t>F</t>
  </si>
  <si>
    <t>S</t>
  </si>
  <si>
    <t>T</t>
  </si>
  <si>
    <t>Rs / sqft</t>
  </si>
  <si>
    <t>Area /sqft</t>
  </si>
  <si>
    <t>Car Parking</t>
  </si>
  <si>
    <t>G-54</t>
  </si>
  <si>
    <r>
      <rPr>
        <b/>
        <sz val="12"/>
        <color rgb="FF0033CC"/>
        <rFont val="Calibri"/>
        <family val="2"/>
        <scheme val="minor"/>
      </rPr>
      <t>A</t>
    </r>
    <r>
      <rPr>
        <b/>
        <sz val="9"/>
        <color rgb="FF0033CC"/>
        <rFont val="Calibri"/>
        <family val="2"/>
        <scheme val="minor"/>
      </rPr>
      <t>menities</t>
    </r>
  </si>
  <si>
    <t>Generator &amp; WTP</t>
  </si>
  <si>
    <t xml:space="preserve">  SONESTA MEADOWS   </t>
  </si>
  <si>
    <t>Total Cost</t>
  </si>
  <si>
    <t>G-55</t>
  </si>
  <si>
    <t>3bhk</t>
  </si>
  <si>
    <t>G-57</t>
  </si>
  <si>
    <t>Block - H</t>
  </si>
  <si>
    <t>Block - G</t>
  </si>
  <si>
    <t>G-63</t>
  </si>
  <si>
    <t>G-66</t>
  </si>
  <si>
    <t>G-60</t>
  </si>
  <si>
    <t>Block - I</t>
  </si>
  <si>
    <t>G-73</t>
  </si>
  <si>
    <t>G-72</t>
  </si>
  <si>
    <t>Booking Advance :Rs. 100000/-</t>
  </si>
  <si>
    <t>NOTE : Corpous Fund 35/-sqft,Documentation &amp; Registration Charges Extra</t>
  </si>
  <si>
    <t>G74</t>
  </si>
  <si>
    <t>G78</t>
  </si>
  <si>
    <t>Contact us : 8123462749, 9591726909, 9945567232, 9591798808.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</si>
</sst>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rgb="FF0033CC"/>
      <name val="Calibri"/>
      <family val="2"/>
      <scheme val="minor"/>
    </font>
    <font>
      <b/>
      <i/>
      <u val="double"/>
      <sz val="24"/>
      <color rgb="FF0033CC"/>
      <name val="Cambria"/>
      <family val="1"/>
      <scheme val="major"/>
    </font>
    <font>
      <b/>
      <sz val="11"/>
      <color rgb="FF0033CC"/>
      <name val="Calibri"/>
      <family val="2"/>
      <scheme val="minor"/>
    </font>
    <font>
      <b/>
      <sz val="12"/>
      <color rgb="FF0033CC"/>
      <name val="Calibri"/>
      <family val="2"/>
      <scheme val="minor"/>
    </font>
    <font>
      <sz val="12"/>
      <color rgb="FF0033CC"/>
      <name val="Calibri"/>
      <family val="2"/>
      <scheme val="minor"/>
    </font>
    <font>
      <b/>
      <i/>
      <u val="double"/>
      <sz val="24"/>
      <color rgb="FF0033CC"/>
      <name val="Algerian"/>
      <family val="5"/>
    </font>
    <font>
      <b/>
      <sz val="9"/>
      <color rgb="FF0033CC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2" fillId="2" borderId="6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topLeftCell="A10" zoomScale="115" zoomScaleNormal="115" workbookViewId="0">
      <selection activeCell="T16" sqref="T16"/>
    </sheetView>
  </sheetViews>
  <sheetFormatPr defaultColWidth="8.7109375" defaultRowHeight="15"/>
  <cols>
    <col min="1" max="1" width="4.42578125" style="1" customWidth="1"/>
    <col min="2" max="2" width="5.85546875" style="1" customWidth="1"/>
    <col min="3" max="3" width="6.85546875" style="1" customWidth="1"/>
    <col min="4" max="4" width="5.42578125" style="1" customWidth="1"/>
    <col min="5" max="5" width="9.140625" style="1" customWidth="1"/>
    <col min="6" max="6" width="7.5703125" style="1" customWidth="1"/>
    <col min="7" max="7" width="8.28515625" style="1" customWidth="1"/>
    <col min="8" max="8" width="9.85546875" style="1" customWidth="1"/>
    <col min="9" max="9" width="7.5703125" style="1" customWidth="1"/>
    <col min="10" max="10" width="9.42578125" style="1" customWidth="1"/>
    <col min="11" max="11" width="8.7109375" style="1"/>
    <col min="12" max="12" width="8.85546875" style="1" customWidth="1"/>
    <col min="13" max="13" width="10.140625" style="1" customWidth="1"/>
    <col min="14" max="14" width="9.7109375" style="1" customWidth="1"/>
    <col min="15" max="15" width="0.140625" style="1" hidden="1" customWidth="1"/>
    <col min="16" max="16" width="4.140625" style="1" customWidth="1"/>
    <col min="17" max="18" width="4.42578125" style="1" customWidth="1"/>
    <col min="19" max="19" width="4.28515625" style="1" customWidth="1"/>
    <col min="20" max="16384" width="8.7109375" style="1"/>
  </cols>
  <sheetData>
    <row r="1" spans="1:19" ht="15" customHeight="1">
      <c r="A1" s="16"/>
      <c r="B1" s="16"/>
      <c r="C1" s="16"/>
      <c r="D1" s="16"/>
      <c r="E1" s="38" t="s">
        <v>20</v>
      </c>
      <c r="F1" s="39"/>
      <c r="G1" s="39"/>
      <c r="H1" s="39"/>
      <c r="I1" s="39"/>
      <c r="J1" s="39"/>
      <c r="K1" s="39"/>
      <c r="L1" s="39"/>
      <c r="M1" s="16"/>
      <c r="N1" s="16"/>
      <c r="O1" s="7"/>
      <c r="P1" s="7"/>
      <c r="Q1" s="7"/>
    </row>
    <row r="2" spans="1:19" ht="15" customHeight="1">
      <c r="A2" s="16"/>
      <c r="B2" s="16"/>
      <c r="C2" s="16"/>
      <c r="D2" s="16"/>
      <c r="E2" s="39"/>
      <c r="F2" s="39"/>
      <c r="G2" s="39"/>
      <c r="H2" s="39"/>
      <c r="I2" s="39"/>
      <c r="J2" s="39"/>
      <c r="K2" s="39"/>
      <c r="L2" s="39"/>
      <c r="M2" s="16"/>
      <c r="N2" s="16"/>
      <c r="O2" s="7"/>
      <c r="P2" s="7"/>
      <c r="Q2" s="7"/>
    </row>
    <row r="3" spans="1:19" ht="15" customHeight="1">
      <c r="A3" s="16"/>
      <c r="B3" s="16"/>
      <c r="C3" s="16"/>
      <c r="D3" s="16"/>
      <c r="E3" s="39"/>
      <c r="F3" s="39"/>
      <c r="G3" s="39"/>
      <c r="H3" s="39"/>
      <c r="I3" s="39"/>
      <c r="J3" s="39"/>
      <c r="K3" s="39"/>
      <c r="L3" s="39"/>
      <c r="M3" s="16"/>
      <c r="N3" s="16"/>
      <c r="O3" s="7"/>
      <c r="P3" s="7"/>
      <c r="Q3" s="7"/>
    </row>
    <row r="4" spans="1:19" s="6" customFormat="1" ht="15.75">
      <c r="A4" s="40" t="s">
        <v>26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P4" s="42" t="s">
        <v>9</v>
      </c>
      <c r="Q4" s="43"/>
      <c r="R4" s="43"/>
      <c r="S4" s="44"/>
    </row>
    <row r="5" spans="1:19" s="2" customFormat="1" ht="45.6" customHeight="1">
      <c r="A5" s="24" t="s">
        <v>4</v>
      </c>
      <c r="B5" s="22" t="s">
        <v>5</v>
      </c>
      <c r="C5" s="25" t="s">
        <v>15</v>
      </c>
      <c r="D5" s="24" t="s">
        <v>14</v>
      </c>
      <c r="E5" s="25" t="s">
        <v>0</v>
      </c>
      <c r="F5" s="26" t="s">
        <v>16</v>
      </c>
      <c r="G5" s="23" t="s">
        <v>7</v>
      </c>
      <c r="H5" s="27" t="s">
        <v>8</v>
      </c>
      <c r="I5" s="31" t="s">
        <v>18</v>
      </c>
      <c r="J5" s="28" t="s">
        <v>1</v>
      </c>
      <c r="K5" s="22" t="s">
        <v>2</v>
      </c>
      <c r="L5" s="22" t="s">
        <v>3</v>
      </c>
      <c r="M5" s="25" t="s">
        <v>19</v>
      </c>
      <c r="N5" s="29" t="s">
        <v>21</v>
      </c>
      <c r="O5" s="3"/>
      <c r="P5" s="32" t="s">
        <v>10</v>
      </c>
      <c r="Q5" s="33" t="s">
        <v>11</v>
      </c>
      <c r="R5" s="30" t="s">
        <v>12</v>
      </c>
      <c r="S5" s="30" t="s">
        <v>13</v>
      </c>
    </row>
    <row r="6" spans="1:19" s="8" customFormat="1" ht="18.75" customHeight="1">
      <c r="A6" s="17">
        <v>11</v>
      </c>
      <c r="B6" s="17" t="s">
        <v>6</v>
      </c>
      <c r="C6" s="17">
        <v>1112</v>
      </c>
      <c r="D6" s="18">
        <v>4099</v>
      </c>
      <c r="E6" s="17">
        <f>SUM(C6*D6)</f>
        <v>4558088</v>
      </c>
      <c r="F6" s="17">
        <v>200000</v>
      </c>
      <c r="G6" s="19">
        <f>SUM(C6*80)</f>
        <v>88960</v>
      </c>
      <c r="H6" s="17">
        <f>SUM(C6*65)</f>
        <v>72280</v>
      </c>
      <c r="I6" s="19">
        <v>225000</v>
      </c>
      <c r="J6" s="17">
        <f t="shared" ref="J6:J7" si="0">SUM(E6+F6+G6+H6+I6)</f>
        <v>5144328</v>
      </c>
      <c r="K6" s="17">
        <f t="shared" ref="K6:K7" si="1">SUM(J6*5.5%)</f>
        <v>282938.03999999998</v>
      </c>
      <c r="L6" s="17">
        <f>SUM(J6*33%)*12.36%</f>
        <v>209826.85046399999</v>
      </c>
      <c r="M6" s="17">
        <v>75000</v>
      </c>
      <c r="N6" s="17">
        <f>SUM(J6+K6+L6+M6)</f>
        <v>5712092.8904640004</v>
      </c>
      <c r="O6" s="7"/>
      <c r="P6" s="21" t="s">
        <v>22</v>
      </c>
      <c r="Q6" s="21"/>
      <c r="R6" s="21"/>
      <c r="S6" s="18">
        <v>355</v>
      </c>
    </row>
    <row r="7" spans="1:19" s="8" customFormat="1" ht="18.75" customHeight="1">
      <c r="A7" s="17">
        <v>12</v>
      </c>
      <c r="B7" s="17" t="s">
        <v>6</v>
      </c>
      <c r="C7" s="17">
        <v>1130</v>
      </c>
      <c r="D7" s="18">
        <v>4099</v>
      </c>
      <c r="E7" s="17">
        <f t="shared" ref="E7:E15" si="2">SUM(C7*D7)</f>
        <v>4631870</v>
      </c>
      <c r="F7" s="17">
        <v>200000</v>
      </c>
      <c r="G7" s="17">
        <f t="shared" ref="G7:G15" si="3">SUM(C7*80)</f>
        <v>90400</v>
      </c>
      <c r="H7" s="17">
        <f t="shared" ref="H7:H15" si="4">SUM(C7*65)</f>
        <v>73450</v>
      </c>
      <c r="I7" s="17">
        <v>225000</v>
      </c>
      <c r="J7" s="17">
        <f t="shared" si="0"/>
        <v>5220720</v>
      </c>
      <c r="K7" s="17">
        <f t="shared" si="1"/>
        <v>287139.59999999998</v>
      </c>
      <c r="L7" s="17">
        <f>SUM(J7*33%)*12.36%</f>
        <v>212942.72735999999</v>
      </c>
      <c r="M7" s="17">
        <v>75000</v>
      </c>
      <c r="N7" s="17">
        <f>SUM(J7+K7+L7+M7)</f>
        <v>5795802.3273599995</v>
      </c>
      <c r="O7" s="7"/>
      <c r="P7" s="21" t="s">
        <v>17</v>
      </c>
      <c r="Q7" s="21">
        <v>154</v>
      </c>
      <c r="R7" s="21"/>
      <c r="S7" s="18">
        <v>354</v>
      </c>
    </row>
    <row r="8" spans="1:19" ht="18.75" customHeight="1">
      <c r="A8" s="17">
        <v>13</v>
      </c>
      <c r="B8" s="17" t="s">
        <v>23</v>
      </c>
      <c r="C8" s="17">
        <v>1412</v>
      </c>
      <c r="D8" s="18">
        <v>4099</v>
      </c>
      <c r="E8" s="17">
        <f t="shared" si="2"/>
        <v>5787788</v>
      </c>
      <c r="F8" s="17">
        <v>200000</v>
      </c>
      <c r="G8" s="17">
        <f t="shared" si="3"/>
        <v>112960</v>
      </c>
      <c r="H8" s="17">
        <f t="shared" si="4"/>
        <v>91780</v>
      </c>
      <c r="I8" s="17">
        <v>225000</v>
      </c>
      <c r="J8" s="17">
        <f>SUM(E8+F8+G8+H8+I8)</f>
        <v>6417528</v>
      </c>
      <c r="K8" s="17">
        <f>SUM(J8*5.5%)</f>
        <v>352964.04</v>
      </c>
      <c r="L8" s="17">
        <f>SUM(J8*33%)*12.36%</f>
        <v>261758.132064</v>
      </c>
      <c r="M8" s="17">
        <v>75000</v>
      </c>
      <c r="N8" s="17">
        <f>SUM(J8+K8+L8+M8)</f>
        <v>7107250.1720639998</v>
      </c>
      <c r="O8" s="7"/>
      <c r="P8" s="21" t="s">
        <v>24</v>
      </c>
      <c r="Q8" s="21"/>
      <c r="R8" s="21"/>
      <c r="S8" s="18">
        <v>357</v>
      </c>
    </row>
    <row r="9" spans="1:19" s="6" customFormat="1" ht="15.75">
      <c r="A9" s="40" t="s">
        <v>25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P9" s="42" t="s">
        <v>9</v>
      </c>
      <c r="Q9" s="43"/>
      <c r="R9" s="43"/>
      <c r="S9" s="44"/>
    </row>
    <row r="10" spans="1:19" s="8" customFormat="1" ht="18.75" customHeight="1">
      <c r="A10" s="17">
        <v>14</v>
      </c>
      <c r="B10" s="17" t="s">
        <v>6</v>
      </c>
      <c r="C10" s="17">
        <v>1114</v>
      </c>
      <c r="D10" s="18">
        <v>4099</v>
      </c>
      <c r="E10" s="17">
        <f t="shared" si="2"/>
        <v>4566286</v>
      </c>
      <c r="F10" s="17">
        <v>200000</v>
      </c>
      <c r="G10" s="17">
        <f t="shared" si="3"/>
        <v>89120</v>
      </c>
      <c r="H10" s="17">
        <f t="shared" si="4"/>
        <v>72410</v>
      </c>
      <c r="I10" s="17">
        <v>225000</v>
      </c>
      <c r="J10" s="17">
        <f t="shared" ref="J10:J15" si="5">SUM(E10+F10+G10+H10+I10)</f>
        <v>5152816</v>
      </c>
      <c r="K10" s="17">
        <f t="shared" ref="K10:K14" si="6">SUM(J10*5.5%)</f>
        <v>283404.88</v>
      </c>
      <c r="L10" s="17">
        <f t="shared" ref="L10:L15" si="7">SUM(J10*33%)*12.36%</f>
        <v>210173.05900799998</v>
      </c>
      <c r="M10" s="17">
        <v>75000</v>
      </c>
      <c r="N10" s="17">
        <f t="shared" ref="N10" si="8">SUM(J10+K10+L10+M10)</f>
        <v>5721393.9390080003</v>
      </c>
      <c r="O10" s="7"/>
      <c r="P10" s="21" t="s">
        <v>27</v>
      </c>
      <c r="Q10" s="21"/>
      <c r="R10" s="21"/>
      <c r="S10" s="18"/>
    </row>
    <row r="11" spans="1:19" s="8" customFormat="1" ht="18.75" customHeight="1">
      <c r="A11" s="17">
        <v>15</v>
      </c>
      <c r="B11" s="17" t="s">
        <v>6</v>
      </c>
      <c r="C11" s="17">
        <v>1132</v>
      </c>
      <c r="D11" s="18">
        <v>4099</v>
      </c>
      <c r="E11" s="17">
        <f t="shared" si="2"/>
        <v>4640068</v>
      </c>
      <c r="F11" s="17">
        <v>200000</v>
      </c>
      <c r="G11" s="17">
        <f t="shared" si="3"/>
        <v>90560</v>
      </c>
      <c r="H11" s="17">
        <f t="shared" si="4"/>
        <v>73580</v>
      </c>
      <c r="I11" s="17">
        <v>225000</v>
      </c>
      <c r="J11" s="17">
        <f t="shared" si="5"/>
        <v>5229208</v>
      </c>
      <c r="K11" s="17">
        <f>SUM(J11*5.5%)</f>
        <v>287606.44</v>
      </c>
      <c r="L11" s="17">
        <f t="shared" si="7"/>
        <v>213288.93590399998</v>
      </c>
      <c r="M11" s="17">
        <v>75000</v>
      </c>
      <c r="N11" s="17">
        <f>SUM(J11+K11+L11+M11)</f>
        <v>5805103.3759040004</v>
      </c>
      <c r="O11" s="7"/>
      <c r="P11" s="21"/>
      <c r="Q11" s="21"/>
      <c r="R11" s="21"/>
      <c r="S11" s="18">
        <v>363</v>
      </c>
    </row>
    <row r="12" spans="1:19" ht="18.75" customHeight="1">
      <c r="A12" s="17">
        <v>16</v>
      </c>
      <c r="B12" s="17" t="s">
        <v>23</v>
      </c>
      <c r="C12" s="17">
        <v>1300</v>
      </c>
      <c r="D12" s="18">
        <v>4099</v>
      </c>
      <c r="E12" s="17">
        <f t="shared" si="2"/>
        <v>5328700</v>
      </c>
      <c r="F12" s="17">
        <v>200000</v>
      </c>
      <c r="G12" s="17">
        <f t="shared" si="3"/>
        <v>104000</v>
      </c>
      <c r="H12" s="17">
        <f t="shared" si="4"/>
        <v>84500</v>
      </c>
      <c r="I12" s="17">
        <v>225000</v>
      </c>
      <c r="J12" s="17">
        <f t="shared" si="5"/>
        <v>5942200</v>
      </c>
      <c r="K12" s="17">
        <f>SUM(J12*5.5%)</f>
        <v>326821</v>
      </c>
      <c r="L12" s="17">
        <f t="shared" si="7"/>
        <v>242370.45359999998</v>
      </c>
      <c r="M12" s="17">
        <v>75000</v>
      </c>
      <c r="N12" s="17">
        <f>SUM(J12+K12+L12+M12)</f>
        <v>6586391.4535999997</v>
      </c>
      <c r="O12" s="7"/>
      <c r="P12" s="21" t="s">
        <v>28</v>
      </c>
      <c r="Q12" s="21">
        <v>166</v>
      </c>
      <c r="R12" s="21">
        <v>266</v>
      </c>
      <c r="S12" s="18"/>
    </row>
    <row r="13" spans="1:19" s="10" customFormat="1" ht="18.75" customHeight="1">
      <c r="A13" s="20">
        <v>17</v>
      </c>
      <c r="B13" s="17" t="s">
        <v>23</v>
      </c>
      <c r="C13" s="20">
        <v>1365</v>
      </c>
      <c r="D13" s="18">
        <v>4099</v>
      </c>
      <c r="E13" s="17">
        <f t="shared" si="2"/>
        <v>5595135</v>
      </c>
      <c r="F13" s="20">
        <v>200000</v>
      </c>
      <c r="G13" s="17">
        <f t="shared" si="3"/>
        <v>109200</v>
      </c>
      <c r="H13" s="17">
        <f t="shared" si="4"/>
        <v>88725</v>
      </c>
      <c r="I13" s="17">
        <v>225000</v>
      </c>
      <c r="J13" s="20">
        <f t="shared" si="5"/>
        <v>6218060</v>
      </c>
      <c r="K13" s="20">
        <f t="shared" si="6"/>
        <v>341993.3</v>
      </c>
      <c r="L13" s="20">
        <f t="shared" si="7"/>
        <v>253622.23127999998</v>
      </c>
      <c r="M13" s="17">
        <v>75000</v>
      </c>
      <c r="N13" s="20">
        <f>SUM(J13+K13+L13+M13)</f>
        <v>6888675.5312799998</v>
      </c>
      <c r="O13" s="9"/>
      <c r="P13" s="21" t="s">
        <v>29</v>
      </c>
      <c r="Q13" s="21">
        <v>160</v>
      </c>
      <c r="R13" s="21">
        <v>260</v>
      </c>
      <c r="S13" s="18">
        <v>360</v>
      </c>
    </row>
    <row r="14" spans="1:19" s="10" customFormat="1" ht="18.75" customHeight="1">
      <c r="A14" s="20">
        <v>18</v>
      </c>
      <c r="B14" s="17" t="s">
        <v>23</v>
      </c>
      <c r="C14" s="20">
        <v>1400</v>
      </c>
      <c r="D14" s="18">
        <v>4099</v>
      </c>
      <c r="E14" s="17">
        <f t="shared" si="2"/>
        <v>5738600</v>
      </c>
      <c r="F14" s="20">
        <v>200000</v>
      </c>
      <c r="G14" s="17">
        <f t="shared" si="3"/>
        <v>112000</v>
      </c>
      <c r="H14" s="17">
        <f t="shared" si="4"/>
        <v>91000</v>
      </c>
      <c r="I14" s="17">
        <v>225000</v>
      </c>
      <c r="J14" s="20">
        <f t="shared" si="5"/>
        <v>6366600</v>
      </c>
      <c r="K14" s="20">
        <f t="shared" si="6"/>
        <v>350163</v>
      </c>
      <c r="L14" s="20">
        <f t="shared" si="7"/>
        <v>259680.88079999998</v>
      </c>
      <c r="M14" s="17">
        <v>75000</v>
      </c>
      <c r="N14" s="20">
        <f>SUM(J14+K14+L14+M14)</f>
        <v>7051443.8808000004</v>
      </c>
      <c r="O14" s="9"/>
      <c r="P14" s="21"/>
      <c r="Q14" s="21"/>
      <c r="R14" s="21"/>
      <c r="S14" s="18">
        <v>362</v>
      </c>
    </row>
    <row r="15" spans="1:19" s="11" customFormat="1" ht="18.75" customHeight="1">
      <c r="A15" s="34">
        <v>19</v>
      </c>
      <c r="B15" s="17" t="s">
        <v>23</v>
      </c>
      <c r="C15" s="34">
        <v>1410</v>
      </c>
      <c r="D15" s="18">
        <v>4099</v>
      </c>
      <c r="E15" s="34">
        <f t="shared" si="2"/>
        <v>5779590</v>
      </c>
      <c r="F15" s="34">
        <v>200000</v>
      </c>
      <c r="G15" s="34">
        <f t="shared" si="3"/>
        <v>112800</v>
      </c>
      <c r="H15" s="17">
        <f t="shared" si="4"/>
        <v>91650</v>
      </c>
      <c r="I15" s="34">
        <v>225000</v>
      </c>
      <c r="J15" s="34">
        <f t="shared" si="5"/>
        <v>6409040</v>
      </c>
      <c r="K15" s="34">
        <f>SUM(J15*5.5%)</f>
        <v>352497.2</v>
      </c>
      <c r="L15" s="34">
        <f t="shared" si="7"/>
        <v>261411.92352000001</v>
      </c>
      <c r="M15" s="34">
        <v>75000</v>
      </c>
      <c r="N15" s="34">
        <f t="shared" ref="N15" si="9">SUM(J15+K15+L15+M15)</f>
        <v>7097949.1235199999</v>
      </c>
      <c r="O15" s="9"/>
      <c r="P15" s="36"/>
      <c r="Q15" s="36">
        <v>168</v>
      </c>
      <c r="R15" s="36"/>
      <c r="S15" s="35">
        <v>368</v>
      </c>
    </row>
    <row r="16" spans="1:19" s="11" customFormat="1" ht="18.75" customHeight="1">
      <c r="A16" s="17">
        <v>20</v>
      </c>
      <c r="B16" s="17" t="s">
        <v>23</v>
      </c>
      <c r="C16" s="17">
        <v>1412</v>
      </c>
      <c r="D16" s="18">
        <v>4099</v>
      </c>
      <c r="E16" s="17">
        <f>SUM(C16*D16)</f>
        <v>5787788</v>
      </c>
      <c r="F16" s="17">
        <v>200000</v>
      </c>
      <c r="G16" s="17">
        <f>SUM(C16*80)</f>
        <v>112960</v>
      </c>
      <c r="H16" s="17">
        <f>SUM(C16*65)</f>
        <v>91780</v>
      </c>
      <c r="I16" s="17">
        <v>225000</v>
      </c>
      <c r="J16" s="17">
        <f>SUM(E16+F16+G16+H16+I16)</f>
        <v>6417528</v>
      </c>
      <c r="K16" s="17">
        <f>SUM(J16*5.5%)</f>
        <v>352964.04</v>
      </c>
      <c r="L16" s="17">
        <f>SUM(J16*33%)*12.36%</f>
        <v>261758.132064</v>
      </c>
      <c r="M16" s="17">
        <v>75000</v>
      </c>
      <c r="N16" s="17">
        <f>SUM(J16+K16+L16+M16)</f>
        <v>7107250.1720639998</v>
      </c>
      <c r="O16" s="15"/>
      <c r="P16" s="18"/>
      <c r="Q16" s="18"/>
      <c r="R16" s="18"/>
      <c r="S16" s="18">
        <v>365</v>
      </c>
    </row>
    <row r="17" spans="1:19" s="6" customFormat="1" ht="15.75">
      <c r="A17" s="40" t="s">
        <v>30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P17" s="42" t="s">
        <v>9</v>
      </c>
      <c r="Q17" s="43"/>
      <c r="R17" s="43"/>
      <c r="S17" s="44"/>
    </row>
    <row r="18" spans="1:19" s="11" customFormat="1" ht="18.75" customHeight="1">
      <c r="A18" s="34">
        <v>21</v>
      </c>
      <c r="B18" s="17" t="s">
        <v>6</v>
      </c>
      <c r="C18" s="34">
        <v>1114</v>
      </c>
      <c r="D18" s="18">
        <v>4099</v>
      </c>
      <c r="E18" s="17">
        <f>SUM(C18*D18)</f>
        <v>4566286</v>
      </c>
      <c r="F18" s="17">
        <v>200000</v>
      </c>
      <c r="G18" s="17">
        <f>SUM(C18*80)</f>
        <v>89120</v>
      </c>
      <c r="H18" s="17">
        <f>SUM(C18*65)</f>
        <v>72410</v>
      </c>
      <c r="I18" s="17">
        <v>225000</v>
      </c>
      <c r="J18" s="17">
        <f>SUM(E18+F18+G18+H18+I18)</f>
        <v>5152816</v>
      </c>
      <c r="K18" s="17">
        <f>SUM(J18*5.5%)</f>
        <v>283404.88</v>
      </c>
      <c r="L18" s="17">
        <f>SUM(J18*33%)*12.36%</f>
        <v>210173.05900799998</v>
      </c>
      <c r="M18" s="17">
        <v>75000</v>
      </c>
      <c r="N18" s="17">
        <f>SUM(J18+K18+L18+M18)</f>
        <v>5721393.9390080003</v>
      </c>
      <c r="O18" s="9"/>
      <c r="P18" s="36" t="s">
        <v>31</v>
      </c>
      <c r="Q18" s="36">
        <v>173</v>
      </c>
      <c r="R18" s="36">
        <v>273</v>
      </c>
      <c r="S18" s="35"/>
    </row>
    <row r="19" spans="1:19" s="11" customFormat="1" ht="18.95" customHeight="1">
      <c r="A19" s="34">
        <v>22</v>
      </c>
      <c r="B19" s="17" t="s">
        <v>23</v>
      </c>
      <c r="C19" s="34">
        <v>1436</v>
      </c>
      <c r="D19" s="18">
        <v>4099</v>
      </c>
      <c r="E19" s="17">
        <f t="shared" ref="E19:E20" si="10">SUM(C19*D19)</f>
        <v>5886164</v>
      </c>
      <c r="F19" s="17">
        <v>200000</v>
      </c>
      <c r="G19" s="17">
        <f t="shared" ref="G19:G20" si="11">SUM(C19*80)</f>
        <v>114880</v>
      </c>
      <c r="H19" s="17">
        <f t="shared" ref="H19:H20" si="12">SUM(C19*65)</f>
        <v>93340</v>
      </c>
      <c r="I19" s="17">
        <v>225000</v>
      </c>
      <c r="J19" s="17">
        <f t="shared" ref="J19:J20" si="13">SUM(E19+F19+G19+H19+I19)</f>
        <v>6519384</v>
      </c>
      <c r="K19" s="17">
        <f t="shared" ref="K19:K20" si="14">SUM(J19*5.5%)</f>
        <v>358566.12</v>
      </c>
      <c r="L19" s="17">
        <f t="shared" ref="L19:L20" si="15">SUM(J19*33%)*12.36%</f>
        <v>265912.63459199999</v>
      </c>
      <c r="M19" s="17">
        <v>75000</v>
      </c>
      <c r="N19" s="17">
        <f t="shared" ref="N19:N20" si="16">SUM(J19+K19+L19+M19)</f>
        <v>7218862.7545920005</v>
      </c>
      <c r="O19" s="9"/>
      <c r="P19" s="36" t="s">
        <v>32</v>
      </c>
      <c r="Q19" s="36">
        <v>172</v>
      </c>
      <c r="R19" s="36"/>
      <c r="S19" s="35"/>
    </row>
    <row r="20" spans="1:19" s="11" customFormat="1" ht="18.75" customHeight="1">
      <c r="A20" s="17">
        <v>23</v>
      </c>
      <c r="B20" s="17" t="s">
        <v>23</v>
      </c>
      <c r="C20" s="17">
        <v>1720</v>
      </c>
      <c r="D20" s="18">
        <v>4099</v>
      </c>
      <c r="E20" s="17">
        <f t="shared" si="10"/>
        <v>7050280</v>
      </c>
      <c r="F20" s="17">
        <v>200000</v>
      </c>
      <c r="G20" s="17">
        <f t="shared" si="11"/>
        <v>137600</v>
      </c>
      <c r="H20" s="17">
        <f t="shared" si="12"/>
        <v>111800</v>
      </c>
      <c r="I20" s="17">
        <v>225000</v>
      </c>
      <c r="J20" s="17">
        <f t="shared" si="13"/>
        <v>7724680</v>
      </c>
      <c r="K20" s="17">
        <f t="shared" si="14"/>
        <v>424857.4</v>
      </c>
      <c r="L20" s="17">
        <f t="shared" si="15"/>
        <v>315074.24783999997</v>
      </c>
      <c r="M20" s="17">
        <v>75000</v>
      </c>
      <c r="N20" s="17">
        <f t="shared" si="16"/>
        <v>8539611.6478400007</v>
      </c>
      <c r="O20" s="15"/>
      <c r="P20" s="18"/>
      <c r="Q20" s="18">
        <v>175</v>
      </c>
      <c r="R20" s="18"/>
      <c r="S20" s="18"/>
    </row>
    <row r="21" spans="1:19" s="11" customFormat="1" ht="18.75" customHeight="1">
      <c r="A21" s="17">
        <v>24</v>
      </c>
      <c r="B21" s="17" t="s">
        <v>6</v>
      </c>
      <c r="C21" s="17">
        <v>1132</v>
      </c>
      <c r="D21" s="18">
        <v>4099</v>
      </c>
      <c r="E21" s="17">
        <f t="shared" ref="E21:E22" si="17">SUM(C21*D21)</f>
        <v>4640068</v>
      </c>
      <c r="F21" s="17">
        <v>200000</v>
      </c>
      <c r="G21" s="17">
        <f t="shared" ref="G21:G22" si="18">SUM(C21*80)</f>
        <v>90560</v>
      </c>
      <c r="H21" s="17">
        <f t="shared" ref="H21:H22" si="19">SUM(C21*65)</f>
        <v>73580</v>
      </c>
      <c r="I21" s="17">
        <v>225000</v>
      </c>
      <c r="J21" s="17">
        <f t="shared" ref="J21:J22" si="20">SUM(E21+F21+G21+H21+I21)</f>
        <v>5229208</v>
      </c>
      <c r="K21" s="17">
        <f t="shared" ref="K21:K22" si="21">SUM(J21*5.5%)</f>
        <v>287606.44</v>
      </c>
      <c r="L21" s="17">
        <f t="shared" ref="L21:L22" si="22">SUM(J21*33%)*12.36%</f>
        <v>213288.93590399998</v>
      </c>
      <c r="M21" s="17">
        <v>75000</v>
      </c>
      <c r="N21" s="17">
        <f t="shared" ref="N21:N22" si="23">SUM(J21+K21+L21+M21)</f>
        <v>5805103.3759040004</v>
      </c>
      <c r="O21" s="15"/>
      <c r="P21" s="18" t="s">
        <v>35</v>
      </c>
      <c r="Q21" s="18">
        <v>174</v>
      </c>
      <c r="R21" s="18">
        <v>274</v>
      </c>
      <c r="S21" s="18"/>
    </row>
    <row r="22" spans="1:19" s="11" customFormat="1" ht="18.75" customHeight="1">
      <c r="A22" s="17">
        <v>25</v>
      </c>
      <c r="B22" s="17" t="s">
        <v>6</v>
      </c>
      <c r="C22" s="17">
        <v>1132</v>
      </c>
      <c r="D22" s="18">
        <v>4099</v>
      </c>
      <c r="E22" s="17">
        <f t="shared" si="17"/>
        <v>4640068</v>
      </c>
      <c r="F22" s="17">
        <v>200000</v>
      </c>
      <c r="G22" s="17">
        <f t="shared" si="18"/>
        <v>90560</v>
      </c>
      <c r="H22" s="17">
        <f t="shared" si="19"/>
        <v>73580</v>
      </c>
      <c r="I22" s="17">
        <v>225000</v>
      </c>
      <c r="J22" s="17">
        <f t="shared" si="20"/>
        <v>5229208</v>
      </c>
      <c r="K22" s="17">
        <f t="shared" si="21"/>
        <v>287606.44</v>
      </c>
      <c r="L22" s="17">
        <f t="shared" si="22"/>
        <v>213288.93590399998</v>
      </c>
      <c r="M22" s="17">
        <v>75000</v>
      </c>
      <c r="N22" s="17">
        <f t="shared" si="23"/>
        <v>5805103.3759040004</v>
      </c>
      <c r="O22" s="15"/>
      <c r="P22" s="18" t="s">
        <v>36</v>
      </c>
      <c r="Q22" s="18">
        <v>178</v>
      </c>
      <c r="R22" s="18"/>
      <c r="S22" s="18"/>
    </row>
    <row r="23" spans="1:19" s="12" customFormat="1" ht="18.75" customHeight="1">
      <c r="A23" s="45" t="s">
        <v>34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</row>
    <row r="24" spans="1:19" s="13" customFormat="1" ht="18.75" customHeight="1">
      <c r="A24" s="45" t="s">
        <v>33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</row>
    <row r="25" spans="1:19" s="8" customFormat="1" ht="18.75" customHeight="1">
      <c r="A25" s="45" t="s">
        <v>37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</row>
    <row r="26" spans="1:19" ht="18.75" customHeight="1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7"/>
      <c r="P26" s="7"/>
      <c r="Q26" s="7"/>
    </row>
    <row r="27" spans="1:19" ht="18.75" customHeight="1">
      <c r="B27" s="4"/>
      <c r="C27" s="5"/>
      <c r="D27" s="5"/>
      <c r="E27" s="5"/>
      <c r="F27" s="4"/>
      <c r="G27" s="5"/>
      <c r="H27" s="4"/>
      <c r="I27" s="14"/>
      <c r="J27" s="14"/>
      <c r="K27" s="14"/>
      <c r="L27" s="14"/>
      <c r="M27" s="14"/>
      <c r="N27" s="14"/>
      <c r="O27" s="8"/>
      <c r="P27" s="8"/>
    </row>
    <row r="28" spans="1:19" ht="1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</sheetData>
  <mergeCells count="11">
    <mergeCell ref="B26:N26"/>
    <mergeCell ref="E1:L3"/>
    <mergeCell ref="A4:N4"/>
    <mergeCell ref="P4:S4"/>
    <mergeCell ref="A23:S23"/>
    <mergeCell ref="A24:S24"/>
    <mergeCell ref="A25:S25"/>
    <mergeCell ref="A9:N9"/>
    <mergeCell ref="P9:S9"/>
    <mergeCell ref="A17:N17"/>
    <mergeCell ref="P17:S17"/>
  </mergeCells>
  <pageMargins left="0.7" right="0.7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CHANDU</cp:lastModifiedBy>
  <cp:lastPrinted>2014-11-29T19:21:27Z</cp:lastPrinted>
  <dcterms:created xsi:type="dcterms:W3CDTF">2013-04-16T01:48:38Z</dcterms:created>
  <dcterms:modified xsi:type="dcterms:W3CDTF">2014-12-24T08:09:45Z</dcterms:modified>
</cp:coreProperties>
</file>