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3046.68" sheetId="1" r:id="rId1"/>
  </sheets>
  <definedNames>
    <definedName name="_xlnm.Print_Area" localSheetId="0">'3046.68'!$A$1:$O$50</definedName>
  </definedNames>
  <calcPr fullCalcOnLoad="1"/>
</workbook>
</file>

<file path=xl/sharedStrings.xml><?xml version="1.0" encoding="utf-8"?>
<sst xmlns="http://schemas.openxmlformats.org/spreadsheetml/2006/main" count="53" uniqueCount="45">
  <si>
    <t>Name of Client</t>
  </si>
  <si>
    <t>BSP</t>
  </si>
  <si>
    <t>Amount</t>
  </si>
  <si>
    <t>Parking</t>
  </si>
  <si>
    <t>At the Time of booking</t>
  </si>
  <si>
    <t>Months</t>
  </si>
  <si>
    <t>IDC/EDC</t>
  </si>
  <si>
    <t>Club Mem</t>
  </si>
  <si>
    <t>Flat Number</t>
  </si>
  <si>
    <t>Service Tax</t>
  </si>
  <si>
    <t>Club Membership</t>
  </si>
  <si>
    <t>Per Sq.Ft. Rate (BSP)</t>
  </si>
  <si>
    <t>IFMS</t>
  </si>
  <si>
    <t>Total Cost</t>
  </si>
  <si>
    <t>Super Area</t>
  </si>
  <si>
    <t>Terrace Area</t>
  </si>
  <si>
    <t>TPD</t>
  </si>
  <si>
    <t>Chargable Terrace Area 50%</t>
  </si>
  <si>
    <t>Total Chargable Area</t>
  </si>
  <si>
    <t>PLC</t>
  </si>
  <si>
    <t>On Start of Excavation Work</t>
  </si>
  <si>
    <t>On Foundation Laying/Start of Construction work</t>
  </si>
  <si>
    <t>Per Sq.Ft. Rate (PLC)</t>
  </si>
  <si>
    <t>On Application of Occupancy Certificate</t>
  </si>
  <si>
    <t>On Completion of Foundation</t>
  </si>
  <si>
    <t xml:space="preserve">On Receipt of Occupancy  Certificate </t>
  </si>
  <si>
    <t>Electricity and water Connection charges</t>
  </si>
  <si>
    <t>As per Actual</t>
  </si>
  <si>
    <t>Total Amount</t>
  </si>
  <si>
    <t xml:space="preserve">Car Parking </t>
  </si>
  <si>
    <t>Raheja Developers  - Sector 79 (Gurgaon)</t>
  </si>
  <si>
    <t>IFMS @ Rs.75 /-</t>
  </si>
  <si>
    <t>EDC/IDC @ Rs.360 /-</t>
  </si>
  <si>
    <t>On Casting of First Floor slab</t>
  </si>
  <si>
    <t>On Casting of Second Floor slab</t>
  </si>
  <si>
    <t>On Casting of Third Floor slab</t>
  </si>
  <si>
    <t>On Completion of Internal Finishing</t>
  </si>
  <si>
    <t xml:space="preserve">On Execution of Agreement to sell </t>
  </si>
  <si>
    <t>Within 60 days of booking</t>
  </si>
  <si>
    <t>1.  Service Taxes are Payable as per the prevailing rates.</t>
  </si>
  <si>
    <t>Note:</t>
  </si>
  <si>
    <t>PLC's</t>
  </si>
  <si>
    <t>1. Corner 5% of BSP</t>
  </si>
  <si>
    <t>2. Green Facing 5% of BSP</t>
  </si>
  <si>
    <t>3. 2 PLC's Combine 10% of BSP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</si>
</sst>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[$-4009]dd\ mmmm\ yyyy"/>
    <numFmt numFmtId="183" formatCode="0.0%"/>
    <numFmt numFmtId="184" formatCode="0.000%"/>
    <numFmt numFmtId="185" formatCode="0.000"/>
    <numFmt numFmtId="186" formatCode="[$-409]dddd\,\ mmmm\ dd\,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9" fontId="8" fillId="0" borderId="11" xfId="59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4" fillId="0" borderId="18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2" fontId="4" fillId="33" borderId="15" xfId="0" applyNumberFormat="1" applyFont="1" applyFill="1" applyBorder="1" applyAlignment="1">
      <alignment horizontal="left" vertical="center"/>
    </xf>
    <xf numFmtId="1" fontId="4" fillId="33" borderId="16" xfId="42" applyNumberFormat="1" applyFont="1" applyFill="1" applyBorder="1" applyAlignment="1">
      <alignment horizontal="left" vertical="center"/>
    </xf>
    <xf numFmtId="1" fontId="4" fillId="33" borderId="15" xfId="42" applyNumberFormat="1" applyFont="1" applyFill="1" applyBorder="1" applyAlignment="1">
      <alignment horizontal="left" vertical="center"/>
    </xf>
    <xf numFmtId="9" fontId="4" fillId="33" borderId="16" xfId="0" applyNumberFormat="1" applyFont="1" applyFill="1" applyBorder="1" applyAlignment="1">
      <alignment horizontal="left" vertical="center"/>
    </xf>
    <xf numFmtId="9" fontId="4" fillId="33" borderId="15" xfId="0" applyNumberFormat="1" applyFont="1" applyFill="1" applyBorder="1" applyAlignment="1">
      <alignment horizontal="left" vertical="center"/>
    </xf>
    <xf numFmtId="1" fontId="4" fillId="33" borderId="16" xfId="0" applyNumberFormat="1" applyFont="1" applyFill="1" applyBorder="1" applyAlignment="1">
      <alignment horizontal="left" vertical="center"/>
    </xf>
    <xf numFmtId="1" fontId="4" fillId="33" borderId="15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" fontId="4" fillId="33" borderId="19" xfId="42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185" fontId="4" fillId="0" borderId="0" xfId="0" applyNumberFormat="1" applyFont="1" applyAlignment="1">
      <alignment horizontal="left" vertical="center"/>
    </xf>
    <xf numFmtId="1" fontId="4" fillId="33" borderId="18" xfId="0" applyNumberFormat="1" applyFont="1" applyFill="1" applyBorder="1" applyAlignment="1">
      <alignment horizontal="left" vertical="center"/>
    </xf>
    <xf numFmtId="1" fontId="4" fillId="33" borderId="20" xfId="42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14" xfId="42" applyNumberFormat="1" applyFont="1" applyFill="1" applyBorder="1" applyAlignment="1">
      <alignment horizontal="left" vertical="center"/>
    </xf>
    <xf numFmtId="1" fontId="4" fillId="33" borderId="14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" fontId="4" fillId="33" borderId="21" xfId="42" applyNumberFormat="1" applyFont="1" applyFill="1" applyBorder="1" applyAlignment="1">
      <alignment horizontal="left" vertical="center"/>
    </xf>
    <xf numFmtId="1" fontId="4" fillId="33" borderId="22" xfId="42" applyNumberFormat="1" applyFont="1" applyFill="1" applyBorder="1" applyAlignment="1">
      <alignment horizontal="left" vertical="center"/>
    </xf>
    <xf numFmtId="9" fontId="4" fillId="33" borderId="22" xfId="0" applyNumberFormat="1" applyFont="1" applyFill="1" applyBorder="1" applyAlignment="1">
      <alignment horizontal="left" vertical="center"/>
    </xf>
    <xf numFmtId="1" fontId="4" fillId="33" borderId="22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9" fontId="4" fillId="33" borderId="23" xfId="42" applyNumberFormat="1" applyFont="1" applyFill="1" applyBorder="1" applyAlignment="1">
      <alignment horizontal="left" vertical="center"/>
    </xf>
    <xf numFmtId="1" fontId="4" fillId="33" borderId="23" xfId="42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" fontId="4" fillId="34" borderId="16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4" fillId="33" borderId="26" xfId="42" applyNumberFormat="1" applyFont="1" applyFill="1" applyBorder="1" applyAlignment="1">
      <alignment horizontal="left" vertical="center"/>
    </xf>
    <xf numFmtId="1" fontId="4" fillId="33" borderId="27" xfId="42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9" fontId="4" fillId="33" borderId="14" xfId="0" applyNumberFormat="1" applyFont="1" applyFill="1" applyBorder="1" applyAlignment="1">
      <alignment horizontal="left" vertical="center" wrapText="1"/>
    </xf>
    <xf numFmtId="9" fontId="4" fillId="33" borderId="15" xfId="0" applyNumberFormat="1" applyFont="1" applyFill="1" applyBorder="1" applyAlignment="1">
      <alignment horizontal="left" vertical="center" wrapText="1"/>
    </xf>
    <xf numFmtId="9" fontId="4" fillId="33" borderId="16" xfId="0" applyNumberFormat="1" applyFont="1" applyFill="1" applyBorder="1" applyAlignment="1">
      <alignment horizontal="left" vertical="center" wrapText="1"/>
    </xf>
    <xf numFmtId="9" fontId="4" fillId="33" borderId="22" xfId="0" applyNumberFormat="1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/>
    </xf>
    <xf numFmtId="1" fontId="4" fillId="33" borderId="33" xfId="42" applyNumberFormat="1" applyFont="1" applyFill="1" applyBorder="1" applyAlignment="1">
      <alignment horizontal="left" vertical="center"/>
    </xf>
    <xf numFmtId="1" fontId="4" fillId="33" borderId="34" xfId="42" applyNumberFormat="1" applyFont="1" applyFill="1" applyBorder="1" applyAlignment="1">
      <alignment horizontal="left" vertical="center"/>
    </xf>
    <xf numFmtId="1" fontId="4" fillId="33" borderId="25" xfId="42" applyNumberFormat="1" applyFont="1" applyFill="1" applyBorder="1" applyAlignment="1">
      <alignment horizontal="left" vertical="center"/>
    </xf>
    <xf numFmtId="1" fontId="4" fillId="33" borderId="35" xfId="42" applyNumberFormat="1" applyFont="1" applyFill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9" fontId="4" fillId="33" borderId="14" xfId="0" applyNumberFormat="1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70" zoomScaleNormal="75" zoomScaleSheetLayoutView="70" zoomScalePageLayoutView="0" workbookViewId="0" topLeftCell="A1">
      <selection activeCell="B16" sqref="B16"/>
    </sheetView>
  </sheetViews>
  <sheetFormatPr defaultColWidth="9.140625" defaultRowHeight="12.75"/>
  <cols>
    <col min="1" max="1" width="41.28125" style="1" customWidth="1"/>
    <col min="2" max="2" width="20.140625" style="1" customWidth="1"/>
    <col min="3" max="3" width="18.8515625" style="1" bestFit="1" customWidth="1"/>
    <col min="4" max="4" width="17.421875" style="1" bestFit="1" customWidth="1"/>
    <col min="5" max="5" width="14.00390625" style="1" bestFit="1" customWidth="1"/>
    <col min="6" max="6" width="10.7109375" style="1" bestFit="1" customWidth="1"/>
    <col min="7" max="7" width="17.57421875" style="1" customWidth="1"/>
    <col min="8" max="8" width="10.7109375" style="1" bestFit="1" customWidth="1"/>
    <col min="9" max="9" width="13.421875" style="1" bestFit="1" customWidth="1"/>
    <col min="10" max="10" width="12.28125" style="1" customWidth="1"/>
    <col min="11" max="11" width="12.140625" style="1" customWidth="1"/>
    <col min="12" max="12" width="13.00390625" style="1" customWidth="1"/>
    <col min="13" max="13" width="18.7109375" style="1" customWidth="1"/>
    <col min="14" max="14" width="12.57421875" style="1" customWidth="1"/>
    <col min="15" max="15" width="14.00390625" style="1" customWidth="1"/>
    <col min="16" max="16" width="19.28125" style="1" bestFit="1" customWidth="1"/>
    <col min="17" max="16384" width="9.140625" style="1" customWidth="1"/>
  </cols>
  <sheetData>
    <row r="1" spans="1:15" s="14" customFormat="1" ht="18.75" thickBot="1">
      <c r="A1" s="1"/>
      <c r="B1" s="86" t="s">
        <v>30</v>
      </c>
      <c r="C1" s="87"/>
      <c r="D1" s="87"/>
      <c r="E1" s="87"/>
      <c r="F1" s="87"/>
      <c r="G1" s="87"/>
      <c r="H1" s="88"/>
      <c r="I1" s="88"/>
      <c r="J1" s="89"/>
      <c r="K1" s="1"/>
      <c r="L1" s="1"/>
      <c r="M1" s="1"/>
      <c r="N1" s="1"/>
      <c r="O1" s="1"/>
    </row>
    <row r="2" spans="1:15" s="14" customFormat="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4" customFormat="1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4" customFormat="1" ht="18.75" thickBot="1">
      <c r="A4" s="2" t="s">
        <v>0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14" customFormat="1" ht="18.75" thickBot="1">
      <c r="A5" s="4" t="s">
        <v>8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14" customFormat="1" ht="18.75">
      <c r="A6" s="6" t="s">
        <v>14</v>
      </c>
      <c r="B6" s="7">
        <v>1555.66</v>
      </c>
      <c r="C6" s="1"/>
      <c r="D6" s="1"/>
      <c r="E6" s="1"/>
      <c r="F6" s="1"/>
      <c r="G6" s="1"/>
      <c r="H6" s="1"/>
      <c r="I6" s="1"/>
      <c r="J6" s="1"/>
      <c r="K6" s="39"/>
      <c r="L6" s="39"/>
      <c r="M6" s="39"/>
      <c r="N6" s="39"/>
      <c r="O6" s="1"/>
    </row>
    <row r="7" spans="1:15" s="14" customFormat="1" ht="18">
      <c r="A7" s="8" t="s">
        <v>15</v>
      </c>
      <c r="B7" s="9">
        <v>0</v>
      </c>
      <c r="C7" s="1"/>
      <c r="D7" s="1"/>
      <c r="E7" s="1"/>
      <c r="F7" s="1"/>
      <c r="G7" s="1"/>
      <c r="H7" s="1"/>
      <c r="I7" s="1"/>
      <c r="J7" s="1"/>
      <c r="K7" s="39"/>
      <c r="L7" s="39"/>
      <c r="M7" s="39"/>
      <c r="N7" s="39"/>
      <c r="O7" s="1"/>
    </row>
    <row r="8" spans="1:15" s="14" customFormat="1" ht="18">
      <c r="A8" s="8" t="s">
        <v>17</v>
      </c>
      <c r="B8" s="10">
        <f>B7/2</f>
        <v>0</v>
      </c>
      <c r="C8" s="1"/>
      <c r="D8" s="1"/>
      <c r="E8" s="1"/>
      <c r="F8" s="1"/>
      <c r="G8" s="41"/>
      <c r="H8" s="1"/>
      <c r="I8" s="1"/>
      <c r="J8" s="1"/>
      <c r="K8" s="39"/>
      <c r="L8" s="39"/>
      <c r="M8" s="39"/>
      <c r="N8" s="39"/>
      <c r="O8" s="1"/>
    </row>
    <row r="9" spans="1:15" s="14" customFormat="1" ht="18">
      <c r="A9" s="8" t="s">
        <v>18</v>
      </c>
      <c r="B9" s="30">
        <f>B6+B8</f>
        <v>1555.66</v>
      </c>
      <c r="C9" s="1"/>
      <c r="D9" s="40"/>
      <c r="E9" s="1"/>
      <c r="F9" s="1"/>
      <c r="G9" s="1"/>
      <c r="H9" s="1"/>
      <c r="J9" s="1"/>
      <c r="K9" s="1"/>
      <c r="L9" s="1"/>
      <c r="M9" s="1"/>
      <c r="N9" s="1"/>
      <c r="O9" s="1"/>
    </row>
    <row r="10" spans="1:15" s="14" customFormat="1" ht="18">
      <c r="A10" s="11" t="s">
        <v>11</v>
      </c>
      <c r="B10" s="10">
        <v>5575</v>
      </c>
      <c r="C10" s="1"/>
      <c r="D10" s="12"/>
      <c r="E10" s="1"/>
      <c r="F10" s="13"/>
      <c r="G10" s="1"/>
      <c r="H10" s="1"/>
      <c r="I10" s="12"/>
      <c r="J10" s="1"/>
      <c r="N10" s="1"/>
      <c r="O10" s="1"/>
    </row>
    <row r="11" spans="1:15" s="14" customFormat="1" ht="18">
      <c r="A11" s="11" t="s">
        <v>22</v>
      </c>
      <c r="B11" s="56">
        <v>0</v>
      </c>
      <c r="C11" s="12"/>
      <c r="D11" s="12"/>
      <c r="E11" s="1"/>
      <c r="F11" s="1"/>
      <c r="G11" s="1"/>
      <c r="H11" s="1"/>
      <c r="I11" s="12"/>
      <c r="J11" s="1"/>
      <c r="N11" s="1"/>
      <c r="O11" s="1"/>
    </row>
    <row r="12" spans="1:15" s="14" customFormat="1" ht="18">
      <c r="A12" s="11" t="s">
        <v>1</v>
      </c>
      <c r="B12" s="15">
        <f>B10*B9</f>
        <v>8672804.5</v>
      </c>
      <c r="C12" s="1"/>
      <c r="D12" s="12"/>
      <c r="E12" s="1"/>
      <c r="F12" s="1"/>
      <c r="G12" s="1"/>
      <c r="H12" s="1"/>
      <c r="I12" s="1"/>
      <c r="J12" s="1"/>
      <c r="N12" s="1"/>
      <c r="O12" s="1"/>
    </row>
    <row r="13" spans="1:15" s="14" customFormat="1" ht="18">
      <c r="A13" s="11" t="s">
        <v>19</v>
      </c>
      <c r="B13" s="15">
        <f>B9*B11</f>
        <v>0</v>
      </c>
      <c r="C13" s="1"/>
      <c r="D13" s="1"/>
      <c r="E13" s="1"/>
      <c r="F13" s="1"/>
      <c r="G13" s="1"/>
      <c r="H13" s="1"/>
      <c r="I13" s="1"/>
      <c r="J13" s="1"/>
      <c r="N13" s="1"/>
      <c r="O13" s="1"/>
    </row>
    <row r="14" spans="1:15" s="14" customFormat="1" ht="18">
      <c r="A14" s="11" t="s">
        <v>32</v>
      </c>
      <c r="B14" s="15">
        <f>B9*360</f>
        <v>560037.6</v>
      </c>
      <c r="C14" s="1"/>
      <c r="D14" s="1"/>
      <c r="E14" s="1"/>
      <c r="F14" s="1"/>
      <c r="G14" s="1"/>
      <c r="H14" s="1"/>
      <c r="I14" s="1"/>
      <c r="J14" s="1"/>
      <c r="N14" s="1"/>
      <c r="O14" s="1"/>
    </row>
    <row r="15" spans="1:15" s="14" customFormat="1" ht="18">
      <c r="A15" s="11" t="s">
        <v>29</v>
      </c>
      <c r="B15" s="11">
        <v>400000</v>
      </c>
      <c r="C15" s="1"/>
      <c r="D15" s="1"/>
      <c r="E15" s="12"/>
      <c r="F15" s="1"/>
      <c r="G15" s="12"/>
      <c r="H15" s="1"/>
      <c r="I15" s="1"/>
      <c r="J15" s="1"/>
      <c r="N15" s="1"/>
      <c r="O15" s="1"/>
    </row>
    <row r="16" spans="1:15" s="14" customFormat="1" ht="18">
      <c r="A16" s="11" t="s">
        <v>31</v>
      </c>
      <c r="B16" s="11">
        <f>B9*75</f>
        <v>116674.5</v>
      </c>
      <c r="C16" s="1"/>
      <c r="D16" s="1"/>
      <c r="E16" s="1"/>
      <c r="F16" s="1"/>
      <c r="G16" s="1"/>
      <c r="H16" s="1"/>
      <c r="I16" s="1"/>
      <c r="J16" s="1"/>
      <c r="N16" s="1"/>
      <c r="O16" s="1"/>
    </row>
    <row r="17" spans="1:15" s="14" customFormat="1" ht="22.5" customHeight="1">
      <c r="A17" s="11" t="s">
        <v>26</v>
      </c>
      <c r="B17" s="11" t="s">
        <v>27</v>
      </c>
      <c r="C17" s="1"/>
      <c r="D17" s="1"/>
      <c r="E17" s="1"/>
      <c r="F17" s="1"/>
      <c r="G17" s="1"/>
      <c r="H17" s="1"/>
      <c r="I17" s="1"/>
      <c r="J17" s="1"/>
      <c r="N17" s="1"/>
      <c r="O17" s="1"/>
    </row>
    <row r="18" spans="1:15" s="14" customFormat="1" ht="18">
      <c r="A18" s="16" t="s">
        <v>10</v>
      </c>
      <c r="B18" s="17">
        <v>200000</v>
      </c>
      <c r="C18" s="1"/>
      <c r="D18" s="1"/>
      <c r="E18" s="1"/>
      <c r="F18" s="1"/>
      <c r="G18" s="1"/>
      <c r="H18" s="1"/>
      <c r="I18" s="1"/>
      <c r="J18" s="1"/>
      <c r="N18" s="1"/>
      <c r="O18" s="1"/>
    </row>
    <row r="19" spans="1:15" s="14" customFormat="1" ht="18.75" thickBot="1">
      <c r="A19" s="18" t="s">
        <v>9</v>
      </c>
      <c r="B19" s="19">
        <f>(B12*3.708%)+(B13*12.36%)+(B15*3.708%)+(B18*12.36%)</f>
        <v>361139.59086</v>
      </c>
      <c r="C19" s="1"/>
      <c r="D19" s="12"/>
      <c r="E19" s="1"/>
      <c r="F19" s="1"/>
      <c r="G19" s="1"/>
      <c r="H19" s="1"/>
      <c r="I19" s="1"/>
      <c r="J19" s="1"/>
      <c r="N19" s="1"/>
      <c r="O19" s="1"/>
    </row>
    <row r="20" spans="1:15" s="14" customFormat="1" ht="18.75" thickBot="1">
      <c r="A20" s="20" t="s">
        <v>13</v>
      </c>
      <c r="B20" s="21">
        <f>B12+B13+B14+B15+B16+B18+B19</f>
        <v>10310656.19086</v>
      </c>
      <c r="C20" s="1"/>
      <c r="D20" s="1"/>
      <c r="E20" s="1"/>
      <c r="F20" s="1"/>
      <c r="G20" s="1"/>
      <c r="H20" s="1"/>
      <c r="I20" s="1"/>
      <c r="J20" s="1"/>
      <c r="N20" s="1"/>
      <c r="O20" s="1"/>
    </row>
    <row r="21" spans="1:15" s="14" customFormat="1" ht="18.75" hidden="1" thickBot="1">
      <c r="A21" s="22" t="s">
        <v>16</v>
      </c>
      <c r="B21" s="23">
        <v>0.03</v>
      </c>
      <c r="C21" s="1"/>
      <c r="D21" s="1"/>
      <c r="E21" s="1"/>
      <c r="F21" s="1"/>
      <c r="G21" s="1"/>
      <c r="H21" s="1"/>
      <c r="I21" s="1"/>
      <c r="J21" s="1"/>
      <c r="N21" s="1"/>
      <c r="O21" s="1"/>
    </row>
    <row r="22" spans="1:15" s="14" customFormat="1" ht="18">
      <c r="A22" s="1"/>
      <c r="B22" s="1"/>
      <c r="C22" s="24"/>
      <c r="D22" s="1"/>
      <c r="E22" s="1"/>
      <c r="F22" s="1"/>
      <c r="G22" s="1"/>
      <c r="H22" s="1"/>
      <c r="I22" s="1"/>
      <c r="J22" s="1"/>
      <c r="K22" s="25"/>
      <c r="L22" s="25"/>
      <c r="M22" s="25"/>
      <c r="N22" s="1"/>
      <c r="O22" s="1"/>
    </row>
    <row r="23" spans="1:15" s="14" customFormat="1" ht="18.75" thickBot="1">
      <c r="A23" s="1"/>
      <c r="C23" s="24"/>
      <c r="E23" s="1"/>
      <c r="F23" s="1"/>
      <c r="H23" s="1"/>
      <c r="K23" s="26"/>
      <c r="L23" s="26"/>
      <c r="M23" s="26"/>
      <c r="N23" s="1"/>
      <c r="O23" s="1"/>
    </row>
    <row r="24" spans="1:15" s="66" customFormat="1" ht="63" customHeight="1" thickBot="1">
      <c r="A24" s="67" t="s">
        <v>5</v>
      </c>
      <c r="B24" s="68" t="s">
        <v>1</v>
      </c>
      <c r="C24" s="79" t="s">
        <v>2</v>
      </c>
      <c r="D24" s="68" t="s">
        <v>6</v>
      </c>
      <c r="E24" s="68" t="s">
        <v>2</v>
      </c>
      <c r="F24" s="68" t="s">
        <v>19</v>
      </c>
      <c r="G24" s="68" t="s">
        <v>2</v>
      </c>
      <c r="H24" s="68" t="s">
        <v>7</v>
      </c>
      <c r="I24" s="68" t="s">
        <v>2</v>
      </c>
      <c r="J24" s="68" t="s">
        <v>3</v>
      </c>
      <c r="K24" s="68" t="s">
        <v>2</v>
      </c>
      <c r="L24" s="68" t="s">
        <v>12</v>
      </c>
      <c r="M24" s="68" t="s">
        <v>2</v>
      </c>
      <c r="N24" s="68" t="s">
        <v>9</v>
      </c>
      <c r="O24" s="69" t="s">
        <v>28</v>
      </c>
    </row>
    <row r="25" spans="1:15" s="44" customFormat="1" ht="18.75" thickBot="1">
      <c r="A25" s="73" t="s">
        <v>4</v>
      </c>
      <c r="B25" s="75">
        <v>0.1</v>
      </c>
      <c r="C25" s="80">
        <f>B12*B25</f>
        <v>867280.4500000001</v>
      </c>
      <c r="D25" s="85"/>
      <c r="E25" s="45"/>
      <c r="F25" s="45"/>
      <c r="G25" s="45"/>
      <c r="H25" s="46"/>
      <c r="I25" s="46"/>
      <c r="J25" s="47"/>
      <c r="K25" s="45"/>
      <c r="L25" s="45"/>
      <c r="M25" s="45"/>
      <c r="N25" s="48">
        <f>(C25*3.708%)+(G25*12.36%)+(I25*3.708%)+(K25*12.36%)</f>
        <v>32158.759086000005</v>
      </c>
      <c r="O25" s="48">
        <f>C25+E25+G25+I25+K25+M25+N25</f>
        <v>899439.2090860001</v>
      </c>
    </row>
    <row r="26" spans="1:15" s="44" customFormat="1" ht="18.75" thickBot="1">
      <c r="A26" s="70" t="s">
        <v>38</v>
      </c>
      <c r="B26" s="76">
        <v>0.15</v>
      </c>
      <c r="C26" s="81">
        <f>B12*B26</f>
        <v>1300920.675</v>
      </c>
      <c r="D26" s="34"/>
      <c r="E26" s="32"/>
      <c r="F26" s="32"/>
      <c r="G26" s="32"/>
      <c r="H26" s="36"/>
      <c r="I26" s="36"/>
      <c r="J26" s="10"/>
      <c r="K26" s="32"/>
      <c r="L26" s="32"/>
      <c r="M26" s="32"/>
      <c r="N26" s="38">
        <f aca="true" t="shared" si="0" ref="N26:N35">(C26*3.708%)+(G26*12.36%)+(I26*3.708%)+(K26*12.36%)</f>
        <v>48238.138629</v>
      </c>
      <c r="O26" s="48">
        <f aca="true" t="shared" si="1" ref="O26:O36">C26+E26+G26+I26+K26+M26+N26</f>
        <v>1349158.813629</v>
      </c>
    </row>
    <row r="27" spans="1:15" s="14" customFormat="1" ht="36.75" thickBot="1">
      <c r="A27" s="74" t="s">
        <v>37</v>
      </c>
      <c r="B27" s="76">
        <v>0.05</v>
      </c>
      <c r="C27" s="81">
        <f>B27*B12</f>
        <v>433640.22500000003</v>
      </c>
      <c r="D27" s="34">
        <v>0.5</v>
      </c>
      <c r="E27" s="32">
        <f>B14*D27</f>
        <v>280018.8</v>
      </c>
      <c r="F27" s="34">
        <v>0.5</v>
      </c>
      <c r="G27" s="32">
        <f>B13*F27</f>
        <v>0</v>
      </c>
      <c r="H27" s="36"/>
      <c r="I27" s="36"/>
      <c r="J27" s="34"/>
      <c r="K27" s="32"/>
      <c r="L27" s="32"/>
      <c r="M27" s="32"/>
      <c r="N27" s="64">
        <f t="shared" si="0"/>
        <v>16079.379543000003</v>
      </c>
      <c r="O27" s="48">
        <f t="shared" si="1"/>
        <v>729738.404543</v>
      </c>
    </row>
    <row r="28" spans="1:15" s="14" customFormat="1" ht="18.75" thickBot="1">
      <c r="A28" s="70" t="s">
        <v>20</v>
      </c>
      <c r="B28" s="76">
        <v>0.1</v>
      </c>
      <c r="C28" s="81">
        <f>B12*B28</f>
        <v>867280.4500000001</v>
      </c>
      <c r="D28" s="34">
        <v>0.5</v>
      </c>
      <c r="E28" s="32">
        <f>B14*D28</f>
        <v>280018.8</v>
      </c>
      <c r="F28" s="34">
        <v>0.5</v>
      </c>
      <c r="G28" s="32">
        <f>B13*F28</f>
        <v>0</v>
      </c>
      <c r="H28" s="36"/>
      <c r="I28" s="36"/>
      <c r="J28" s="34"/>
      <c r="K28" s="32"/>
      <c r="L28" s="32"/>
      <c r="M28" s="32"/>
      <c r="N28" s="43">
        <f t="shared" si="0"/>
        <v>32158.759086000005</v>
      </c>
      <c r="O28" s="48">
        <f t="shared" si="1"/>
        <v>1179458.009086</v>
      </c>
    </row>
    <row r="29" spans="1:15" s="14" customFormat="1" ht="36.75" thickBot="1">
      <c r="A29" s="71" t="s">
        <v>21</v>
      </c>
      <c r="B29" s="77">
        <v>0.1</v>
      </c>
      <c r="C29" s="82">
        <f>B12*B29</f>
        <v>867280.4500000001</v>
      </c>
      <c r="D29" s="33"/>
      <c r="E29" s="31"/>
      <c r="F29" s="31"/>
      <c r="G29" s="31"/>
      <c r="H29" s="35"/>
      <c r="I29" s="35"/>
      <c r="J29" s="33">
        <v>0.25</v>
      </c>
      <c r="K29" s="31">
        <f>B15*J29</f>
        <v>100000</v>
      </c>
      <c r="L29" s="32"/>
      <c r="M29" s="32"/>
      <c r="N29" s="43">
        <f t="shared" si="0"/>
        <v>44518.759086000005</v>
      </c>
      <c r="O29" s="48">
        <f t="shared" si="1"/>
        <v>1011799.2090860001</v>
      </c>
    </row>
    <row r="30" spans="1:15" s="14" customFormat="1" ht="18.75" thickBot="1">
      <c r="A30" s="71" t="s">
        <v>24</v>
      </c>
      <c r="B30" s="77">
        <v>0.05</v>
      </c>
      <c r="C30" s="82">
        <f>B12*B30</f>
        <v>433640.22500000003</v>
      </c>
      <c r="D30" s="33"/>
      <c r="E30" s="31"/>
      <c r="F30" s="31"/>
      <c r="G30" s="31"/>
      <c r="H30" s="35"/>
      <c r="I30" s="35"/>
      <c r="J30" s="33">
        <v>0.25</v>
      </c>
      <c r="K30" s="31">
        <f>B15*J30</f>
        <v>100000</v>
      </c>
      <c r="L30" s="32"/>
      <c r="M30" s="32"/>
      <c r="N30" s="43">
        <f t="shared" si="0"/>
        <v>28439.379543000003</v>
      </c>
      <c r="O30" s="48">
        <f t="shared" si="1"/>
        <v>562079.6045430001</v>
      </c>
    </row>
    <row r="31" spans="1:15" s="14" customFormat="1" ht="18.75" thickBot="1">
      <c r="A31" s="71" t="s">
        <v>33</v>
      </c>
      <c r="B31" s="77">
        <v>0.1</v>
      </c>
      <c r="C31" s="82">
        <f>B12*B31</f>
        <v>867280.4500000001</v>
      </c>
      <c r="D31" s="37"/>
      <c r="E31" s="31"/>
      <c r="F31" s="31"/>
      <c r="G31" s="31"/>
      <c r="H31" s="33"/>
      <c r="I31" s="37"/>
      <c r="J31" s="33">
        <v>0.25</v>
      </c>
      <c r="K31" s="31">
        <f>B15*J31</f>
        <v>100000</v>
      </c>
      <c r="L31" s="32"/>
      <c r="M31" s="32"/>
      <c r="N31" s="43">
        <f t="shared" si="0"/>
        <v>44518.759086000005</v>
      </c>
      <c r="O31" s="48">
        <f t="shared" si="1"/>
        <v>1011799.2090860001</v>
      </c>
    </row>
    <row r="32" spans="1:15" s="14" customFormat="1" ht="36.75" thickBot="1">
      <c r="A32" s="71" t="s">
        <v>34</v>
      </c>
      <c r="B32" s="77">
        <v>0.1</v>
      </c>
      <c r="C32" s="82">
        <f>B12*B31</f>
        <v>867280.4500000001</v>
      </c>
      <c r="D32" s="37"/>
      <c r="E32" s="31"/>
      <c r="F32" s="31"/>
      <c r="G32" s="31"/>
      <c r="H32" s="33"/>
      <c r="I32" s="37"/>
      <c r="J32" s="33">
        <v>0.25</v>
      </c>
      <c r="K32" s="31">
        <f>B15*J32</f>
        <v>100000</v>
      </c>
      <c r="L32" s="32"/>
      <c r="M32" s="32"/>
      <c r="N32" s="43">
        <f t="shared" si="0"/>
        <v>44518.759086000005</v>
      </c>
      <c r="O32" s="48">
        <f t="shared" si="1"/>
        <v>1011799.2090860001</v>
      </c>
    </row>
    <row r="33" spans="1:15" s="14" customFormat="1" ht="18.75" thickBot="1">
      <c r="A33" s="71" t="s">
        <v>35</v>
      </c>
      <c r="B33" s="77">
        <v>0.1</v>
      </c>
      <c r="C33" s="82">
        <f>B12*B33</f>
        <v>867280.4500000001</v>
      </c>
      <c r="D33" s="37"/>
      <c r="E33" s="31"/>
      <c r="F33" s="31"/>
      <c r="G33" s="31"/>
      <c r="H33" s="33"/>
      <c r="I33" s="37"/>
      <c r="J33" s="37"/>
      <c r="K33" s="31"/>
      <c r="L33" s="32"/>
      <c r="M33" s="32"/>
      <c r="N33" s="43">
        <f t="shared" si="0"/>
        <v>32158.759086000005</v>
      </c>
      <c r="O33" s="48">
        <f t="shared" si="1"/>
        <v>899439.2090860001</v>
      </c>
    </row>
    <row r="34" spans="1:15" s="14" customFormat="1" ht="36.75" thickBot="1">
      <c r="A34" s="71" t="s">
        <v>36</v>
      </c>
      <c r="B34" s="77">
        <v>0.05</v>
      </c>
      <c r="C34" s="82">
        <f>B12*B34</f>
        <v>433640.22500000003</v>
      </c>
      <c r="D34" s="37"/>
      <c r="E34" s="31"/>
      <c r="F34" s="31"/>
      <c r="G34" s="31"/>
      <c r="H34" s="37"/>
      <c r="I34" s="37"/>
      <c r="J34" s="37"/>
      <c r="K34" s="31"/>
      <c r="L34" s="32"/>
      <c r="M34" s="32"/>
      <c r="N34" s="43">
        <f t="shared" si="0"/>
        <v>16079.379543000003</v>
      </c>
      <c r="O34" s="48">
        <f t="shared" si="1"/>
        <v>449719.60454300005</v>
      </c>
    </row>
    <row r="35" spans="1:15" s="14" customFormat="1" ht="36.75" thickBot="1">
      <c r="A35" s="71" t="s">
        <v>23</v>
      </c>
      <c r="B35" s="77">
        <v>0.05</v>
      </c>
      <c r="C35" s="82">
        <f>B12*B35</f>
        <v>433640.22500000003</v>
      </c>
      <c r="D35" s="37"/>
      <c r="E35" s="31"/>
      <c r="F35" s="31"/>
      <c r="G35" s="31"/>
      <c r="H35" s="37"/>
      <c r="I35" s="37"/>
      <c r="J35" s="37"/>
      <c r="K35" s="31"/>
      <c r="L35" s="32"/>
      <c r="M35" s="32"/>
      <c r="N35" s="43">
        <f t="shared" si="0"/>
        <v>16079.379543000003</v>
      </c>
      <c r="O35" s="48">
        <f t="shared" si="1"/>
        <v>449719.60454300005</v>
      </c>
    </row>
    <row r="36" spans="1:15" s="14" customFormat="1" ht="36.75" thickBot="1">
      <c r="A36" s="72" t="s">
        <v>25</v>
      </c>
      <c r="B36" s="78">
        <v>0.05</v>
      </c>
      <c r="C36" s="83">
        <f>B12*B36</f>
        <v>433640.22500000003</v>
      </c>
      <c r="D36" s="52"/>
      <c r="E36" s="49"/>
      <c r="F36" s="49"/>
      <c r="G36" s="49"/>
      <c r="H36" s="50">
        <v>1</v>
      </c>
      <c r="I36" s="51">
        <f>B18</f>
        <v>200000</v>
      </c>
      <c r="J36" s="52"/>
      <c r="K36" s="49"/>
      <c r="L36" s="53">
        <v>1</v>
      </c>
      <c r="M36" s="54">
        <f>B16</f>
        <v>116674.5</v>
      </c>
      <c r="N36" s="65">
        <f>(C36*3.708%)+(G36*12.36%)+(I36*3.708%)+(K36*12.36%)</f>
        <v>23495.379543000003</v>
      </c>
      <c r="O36" s="48">
        <f t="shared" si="1"/>
        <v>773810.1045430001</v>
      </c>
    </row>
    <row r="37" spans="1:15" s="14" customFormat="1" ht="18.75" thickBot="1">
      <c r="A37" s="55"/>
      <c r="B37" s="27">
        <f>SUM(B25:B36)</f>
        <v>1</v>
      </c>
      <c r="C37" s="84">
        <f>SUM(C25:C36)</f>
        <v>8672804.5</v>
      </c>
      <c r="D37" s="27">
        <f aca="true" t="shared" si="2" ref="D37:O37">SUM(D25:D36)</f>
        <v>1</v>
      </c>
      <c r="E37" s="28">
        <f t="shared" si="2"/>
        <v>560037.6</v>
      </c>
      <c r="F37" s="27">
        <f t="shared" si="2"/>
        <v>1</v>
      </c>
      <c r="G37" s="29">
        <f t="shared" si="2"/>
        <v>0</v>
      </c>
      <c r="H37" s="27">
        <f t="shared" si="2"/>
        <v>1</v>
      </c>
      <c r="I37" s="28">
        <f t="shared" si="2"/>
        <v>200000</v>
      </c>
      <c r="J37" s="27">
        <f t="shared" si="2"/>
        <v>1</v>
      </c>
      <c r="K37" s="28">
        <f t="shared" si="2"/>
        <v>400000</v>
      </c>
      <c r="L37" s="27">
        <f t="shared" si="2"/>
        <v>1</v>
      </c>
      <c r="M37" s="29">
        <f t="shared" si="2"/>
        <v>116674.5</v>
      </c>
      <c r="N37" s="42">
        <f t="shared" si="2"/>
        <v>378443.5908600001</v>
      </c>
      <c r="O37" s="59">
        <f t="shared" si="2"/>
        <v>10327960.190860001</v>
      </c>
    </row>
    <row r="38" spans="2:15" s="14" customFormat="1" ht="18">
      <c r="B38" s="60"/>
      <c r="C38" s="61"/>
      <c r="D38" s="60"/>
      <c r="E38" s="61"/>
      <c r="F38" s="60"/>
      <c r="G38" s="62"/>
      <c r="H38" s="60"/>
      <c r="I38" s="61"/>
      <c r="J38" s="60"/>
      <c r="K38" s="61"/>
      <c r="L38" s="60"/>
      <c r="M38" s="61"/>
      <c r="N38" s="61"/>
      <c r="O38" s="61"/>
    </row>
    <row r="39" spans="2:15" s="14" customFormat="1" ht="18">
      <c r="B39" s="60"/>
      <c r="C39" s="61"/>
      <c r="D39" s="60"/>
      <c r="E39" s="61"/>
      <c r="F39" s="60"/>
      <c r="G39" s="62"/>
      <c r="H39" s="60"/>
      <c r="I39" s="61"/>
      <c r="J39" s="60"/>
      <c r="K39" s="61"/>
      <c r="L39" s="60"/>
      <c r="M39" s="61"/>
      <c r="N39" s="61"/>
      <c r="O39" s="61"/>
    </row>
    <row r="40" spans="2:15" s="14" customFormat="1" ht="18">
      <c r="B40" s="60"/>
      <c r="C40" s="61"/>
      <c r="D40" s="60"/>
      <c r="E40" s="61"/>
      <c r="F40" s="60"/>
      <c r="G40" s="62"/>
      <c r="H40" s="60"/>
      <c r="I40" s="61"/>
      <c r="J40" s="60"/>
      <c r="K40" s="61"/>
      <c r="L40" s="60"/>
      <c r="M40" s="61"/>
      <c r="N40" s="61"/>
      <c r="O40" s="61"/>
    </row>
    <row r="41" spans="1:15" s="14" customFormat="1" ht="18">
      <c r="A41" s="66" t="s">
        <v>41</v>
      </c>
      <c r="B41" s="60"/>
      <c r="C41" s="61"/>
      <c r="D41" s="60"/>
      <c r="E41" s="61"/>
      <c r="F41" s="60"/>
      <c r="G41" s="62"/>
      <c r="H41" s="60"/>
      <c r="I41" s="61"/>
      <c r="J41" s="60"/>
      <c r="K41" s="61"/>
      <c r="L41" s="60"/>
      <c r="M41" s="61"/>
      <c r="N41" s="61"/>
      <c r="O41" s="61"/>
    </row>
    <row r="42" spans="1:15" s="14" customFormat="1" ht="18">
      <c r="A42" s="66" t="s">
        <v>42</v>
      </c>
      <c r="B42" s="60"/>
      <c r="C42" s="61"/>
      <c r="D42" s="60"/>
      <c r="E42" s="61"/>
      <c r="F42" s="60"/>
      <c r="G42" s="62"/>
      <c r="H42" s="60"/>
      <c r="I42" s="61"/>
      <c r="J42" s="60"/>
      <c r="K42" s="61"/>
      <c r="L42" s="60"/>
      <c r="M42" s="61"/>
      <c r="N42" s="61"/>
      <c r="O42" s="61"/>
    </row>
    <row r="43" spans="1:15" s="14" customFormat="1" ht="18">
      <c r="A43" s="66" t="s">
        <v>43</v>
      </c>
      <c r="B43" s="60"/>
      <c r="C43" s="61"/>
      <c r="D43" s="60"/>
      <c r="E43" s="61"/>
      <c r="F43" s="60"/>
      <c r="G43" s="62"/>
      <c r="H43" s="60"/>
      <c r="I43" s="61"/>
      <c r="J43" s="60"/>
      <c r="K43" s="61"/>
      <c r="L43" s="60"/>
      <c r="M43" s="61"/>
      <c r="N43" s="61"/>
      <c r="O43" s="61"/>
    </row>
    <row r="44" spans="1:15" s="14" customFormat="1" ht="18">
      <c r="A44" s="66" t="s">
        <v>44</v>
      </c>
      <c r="B44" s="60"/>
      <c r="C44" s="61"/>
      <c r="D44" s="60"/>
      <c r="E44" s="61"/>
      <c r="F44" s="60"/>
      <c r="G44" s="62"/>
      <c r="H44" s="60"/>
      <c r="I44" s="61"/>
      <c r="J44" s="60"/>
      <c r="K44" s="61"/>
      <c r="L44" s="60"/>
      <c r="M44" s="61"/>
      <c r="N44" s="61"/>
      <c r="O44" s="61"/>
    </row>
    <row r="45" spans="1:14" s="14" customFormat="1" ht="18">
      <c r="A45" s="63"/>
      <c r="B45" s="1"/>
      <c r="C45" s="1"/>
      <c r="D45" s="1"/>
      <c r="E45" s="1"/>
      <c r="F45" s="1"/>
      <c r="G45" s="1"/>
      <c r="H45" s="1"/>
      <c r="I45" s="1"/>
      <c r="K45" s="92"/>
      <c r="L45" s="92"/>
      <c r="M45" s="92"/>
      <c r="N45" s="92"/>
    </row>
    <row r="46" spans="1:15" s="14" customFormat="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4" customFormat="1" ht="18">
      <c r="A47" s="63" t="s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4" customFormat="1" ht="18">
      <c r="A48" s="90" t="s">
        <v>39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s="14" customFormat="1" ht="18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s="14" customFormat="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3">
    <mergeCell ref="B1:J1"/>
    <mergeCell ref="A48:O48"/>
    <mergeCell ref="K45:N45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raheja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2</dc:creator>
  <cp:keywords/>
  <dc:description/>
  <cp:lastModifiedBy>rahul.sharma</cp:lastModifiedBy>
  <cp:lastPrinted>2015-01-06T12:35:42Z</cp:lastPrinted>
  <dcterms:created xsi:type="dcterms:W3CDTF">2006-11-27T05:24:59Z</dcterms:created>
  <dcterms:modified xsi:type="dcterms:W3CDTF">2015-01-08T06:09:06Z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