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hal\Downloads\"/>
    </mc:Choice>
  </mc:AlternateContent>
  <xr:revisionPtr revIDLastSave="0" documentId="12_ncr:500000_{157D6629-C599-4B7F-ABC1-BCFDAC6946B0}" xr6:coauthVersionLast="31" xr6:coauthVersionMax="31" xr10:uidLastSave="{00000000-0000-0000-0000-000000000000}"/>
  <bookViews>
    <workbookView xWindow="0" yWindow="0" windowWidth="24000" windowHeight="967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41" i="1" l="1"/>
  <c r="D14" i="1" l="1"/>
  <c r="E12" i="1"/>
  <c r="F12" i="1"/>
  <c r="G12" i="1"/>
  <c r="H12" i="1"/>
  <c r="D12" i="1"/>
  <c r="H18" i="1" l="1"/>
  <c r="H19" i="1" s="1"/>
  <c r="D18" i="1"/>
  <c r="D19" i="1" s="1"/>
  <c r="D15" i="1"/>
  <c r="D32" i="1" l="1"/>
  <c r="D20" i="1"/>
  <c r="H40" i="1"/>
  <c r="H20" i="1"/>
  <c r="H38" i="1"/>
  <c r="D29" i="1"/>
  <c r="D33" i="1"/>
  <c r="H22" i="1"/>
  <c r="H25" i="1"/>
  <c r="H29" i="1"/>
  <c r="H33" i="1"/>
  <c r="H37" i="1"/>
  <c r="D30" i="1"/>
  <c r="H30" i="1"/>
  <c r="H27" i="1"/>
  <c r="H31" i="1"/>
  <c r="H35" i="1"/>
  <c r="H39" i="1"/>
  <c r="D26" i="1"/>
  <c r="D34" i="1"/>
  <c r="H26" i="1"/>
  <c r="H34" i="1"/>
  <c r="D27" i="1"/>
  <c r="D31" i="1"/>
  <c r="D35" i="1"/>
  <c r="D25" i="1"/>
  <c r="D22" i="1"/>
  <c r="D28" i="1"/>
  <c r="H28" i="1"/>
  <c r="H32" i="1"/>
  <c r="H36" i="1"/>
  <c r="D37" i="1"/>
  <c r="H23" i="1" l="1"/>
  <c r="D23" i="1"/>
  <c r="D38" i="1"/>
  <c r="D40" i="1"/>
  <c r="D39" i="1"/>
  <c r="D36" i="1"/>
  <c r="H41" i="1"/>
  <c r="F18" i="1"/>
  <c r="F19" i="1" s="1"/>
  <c r="F20" i="1" s="1"/>
  <c r="G18" i="1"/>
  <c r="G19" i="1" s="1"/>
  <c r="G20" i="1" s="1"/>
  <c r="E18" i="1"/>
  <c r="E19" i="1" s="1"/>
  <c r="G14" i="1"/>
  <c r="H14" i="1"/>
  <c r="F14" i="1"/>
  <c r="E14" i="1"/>
  <c r="E22" i="1" l="1"/>
  <c r="E20" i="1"/>
  <c r="G40" i="1"/>
  <c r="G36" i="1"/>
  <c r="G32" i="1"/>
  <c r="G28" i="1"/>
  <c r="G30" i="1"/>
  <c r="G39" i="1"/>
  <c r="G35" i="1"/>
  <c r="G31" i="1"/>
  <c r="G27" i="1"/>
  <c r="G34" i="1"/>
  <c r="G37" i="1"/>
  <c r="G33" i="1"/>
  <c r="G29" i="1"/>
  <c r="G25" i="1"/>
  <c r="G22" i="1"/>
  <c r="G38" i="1"/>
  <c r="G26" i="1"/>
  <c r="F40" i="1"/>
  <c r="F36" i="1"/>
  <c r="F32" i="1"/>
  <c r="F28" i="1"/>
  <c r="F34" i="1"/>
  <c r="F39" i="1"/>
  <c r="F35" i="1"/>
  <c r="F31" i="1"/>
  <c r="F27" i="1"/>
  <c r="F38" i="1"/>
  <c r="F26" i="1"/>
  <c r="F22" i="1"/>
  <c r="F37" i="1"/>
  <c r="F33" i="1"/>
  <c r="F29" i="1"/>
  <c r="F25" i="1"/>
  <c r="F23" i="1"/>
  <c r="F30" i="1"/>
  <c r="E37" i="1"/>
  <c r="E33" i="1"/>
  <c r="E29" i="1"/>
  <c r="E25" i="1"/>
  <c r="E40" i="1"/>
  <c r="E36" i="1"/>
  <c r="E32" i="1"/>
  <c r="E28" i="1"/>
  <c r="E23" i="1"/>
  <c r="E39" i="1"/>
  <c r="E35" i="1"/>
  <c r="E31" i="1"/>
  <c r="E27" i="1"/>
  <c r="E38" i="1"/>
  <c r="E34" i="1"/>
  <c r="E30" i="1"/>
  <c r="E26" i="1"/>
  <c r="F41" i="1" l="1"/>
  <c r="G41" i="1"/>
  <c r="G23" i="1"/>
  <c r="E41" i="1"/>
  <c r="G15" i="1"/>
  <c r="G17" i="1" s="1"/>
  <c r="H15" i="1" l="1"/>
  <c r="H17" i="1" s="1"/>
  <c r="F15" i="1"/>
  <c r="F17" i="1" s="1"/>
  <c r="E15" i="1"/>
  <c r="E17" i="1" s="1"/>
  <c r="D41" i="1" l="1"/>
  <c r="D17" i="1"/>
</calcChain>
</file>

<file path=xl/sharedStrings.xml><?xml version="1.0" encoding="utf-8"?>
<sst xmlns="http://schemas.openxmlformats.org/spreadsheetml/2006/main" count="48" uniqueCount="47">
  <si>
    <t>1 BHK</t>
  </si>
  <si>
    <t>2 BHK</t>
  </si>
  <si>
    <t>Agreement Value</t>
  </si>
  <si>
    <t>On Booking</t>
  </si>
  <si>
    <t>On completion of 1st slab</t>
  </si>
  <si>
    <t>On completion of 2nd slab</t>
  </si>
  <si>
    <t>On completion of 3rd slab</t>
  </si>
  <si>
    <t>On completion of 4th slab</t>
  </si>
  <si>
    <t>On completion of 5th slab</t>
  </si>
  <si>
    <t>On completion of 6th slab</t>
  </si>
  <si>
    <t>On completion of 7th slab</t>
  </si>
  <si>
    <t>On completion of 8th slab</t>
  </si>
  <si>
    <t>On completion of 9th slab</t>
  </si>
  <si>
    <t>On completion of 10th slab</t>
  </si>
  <si>
    <t>On completion of 11th slab</t>
  </si>
  <si>
    <t>On completion of 12th slab</t>
  </si>
  <si>
    <t>On Possession</t>
  </si>
  <si>
    <t>Stamp Duty</t>
  </si>
  <si>
    <t>Registration</t>
  </si>
  <si>
    <t>On Completion of Ext. Work</t>
  </si>
  <si>
    <t>* Project approved by all leading banks.</t>
  </si>
  <si>
    <t>Configuration</t>
  </si>
  <si>
    <t>TOTAL GOVT CHARGES</t>
  </si>
  <si>
    <t>On completion of plinth</t>
  </si>
  <si>
    <t>Total</t>
  </si>
  <si>
    <t>Taxes ( Govt. charges will be charged on actuals as applicable. These are estimates only based on current rates)</t>
  </si>
  <si>
    <t>3 BHK</t>
  </si>
  <si>
    <t>* Legal Charges Rs 7000/- to paid at time of registration.</t>
  </si>
  <si>
    <t>Infrastructue,Development, Clubhouse Etc</t>
  </si>
  <si>
    <t>* Garden facing flat will charge Rs 150/-</t>
  </si>
  <si>
    <t>* Floor rise will be charge Rs 30 from 2nd floor.</t>
  </si>
  <si>
    <t>Carpet Area</t>
  </si>
  <si>
    <t>Total Usable Carpet</t>
  </si>
  <si>
    <t>G.S.T</t>
  </si>
  <si>
    <t>GST Discount 5 %</t>
  </si>
  <si>
    <t>Total Package</t>
  </si>
  <si>
    <t xml:space="preserve">Stamp duty </t>
  </si>
  <si>
    <t xml:space="preserve">GST </t>
  </si>
  <si>
    <t xml:space="preserve"> Cumulative Total</t>
  </si>
  <si>
    <t>Revised on 1st July 2017</t>
  </si>
  <si>
    <t>*GST Discount Applied on Agreement Value.</t>
  </si>
  <si>
    <t>GST Discounted Agreement Value</t>
  </si>
  <si>
    <t>RERA REGISTERED NO- P 52100002395</t>
  </si>
  <si>
    <t>* Payment as follows "SAI PROVISO HOMES COLLECTION A/C".</t>
  </si>
  <si>
    <t xml:space="preserve">* Taxes :  SAI PROVISO HOMES A/C </t>
  </si>
  <si>
    <t>*Deposit of Maintaince will be charge Rs 5 psf for 2 years at time of possession.</t>
  </si>
  <si>
    <r>
      <t xml:space="preserve">"LEISURE TOWN" - 22 Acre Township 
</t>
    </r>
    <r>
      <rPr>
        <b/>
        <sz val="12"/>
        <color theme="1"/>
        <rFont val="Calibri"/>
        <family val="2"/>
        <scheme val="minor"/>
      </rPr>
      <t>Site Address: Sadesatra Nali, Hadapsar, Pune.
5 Mins from Seasons Mall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</si>
</sst>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\ #,##0.00"/>
    <numFmt numFmtId="165" formatCode="&quot;₹&quot;\ 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1" xfId="0" applyNumberFormat="1" applyBorder="1" applyAlignment="1">
      <alignment horizontal="center"/>
    </xf>
    <xf numFmtId="0" fontId="3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5" fillId="0" borderId="1" xfId="0" applyFont="1" applyBorder="1"/>
    <xf numFmtId="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1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165" fontId="1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165" fontId="5" fillId="0" borderId="4" xfId="0" applyNumberFormat="1" applyFont="1" applyBorder="1" applyAlignment="1">
      <alignment horizontal="center"/>
    </xf>
    <xf numFmtId="0" fontId="1" fillId="0" borderId="3" xfId="0" applyFont="1" applyBorder="1" applyAlignment="1"/>
    <xf numFmtId="9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9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0" xfId="0" applyFont="1"/>
    <xf numFmtId="9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7" xfId="0" applyFont="1" applyBorder="1" applyAlignment="1"/>
    <xf numFmtId="165" fontId="0" fillId="0" borderId="7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3" xfId="0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/>
    <xf numFmtId="9" fontId="0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Border="1" applyAlignment="1"/>
    <xf numFmtId="165" fontId="0" fillId="0" borderId="0" xfId="0" applyNumberFormat="1" applyAlignment="1"/>
    <xf numFmtId="0" fontId="0" fillId="0" borderId="1" xfId="0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abSelected="1" zoomScaleNormal="100" workbookViewId="0">
      <selection sqref="A1:H2"/>
    </sheetView>
  </sheetViews>
  <sheetFormatPr defaultRowHeight="15" x14ac:dyDescent="0.25"/>
  <cols>
    <col min="1" max="1" width="43.5703125" style="2" bestFit="1" customWidth="1"/>
    <col min="2" max="2" width="0.140625" customWidth="1"/>
    <col min="3" max="3" width="9" style="38" bestFit="1" customWidth="1"/>
    <col min="4" max="8" width="13.42578125" style="38" bestFit="1" customWidth="1"/>
    <col min="9" max="9" width="9.42578125" customWidth="1"/>
    <col min="10" max="10" width="9.28515625" customWidth="1"/>
    <col min="11" max="11" width="9.7109375" bestFit="1" customWidth="1"/>
  </cols>
  <sheetData>
    <row r="1" spans="1:8" ht="15.75" customHeight="1" x14ac:dyDescent="0.25">
      <c r="A1" s="99" t="s">
        <v>46</v>
      </c>
      <c r="B1" s="100"/>
      <c r="C1" s="100"/>
      <c r="D1" s="100"/>
      <c r="E1" s="100"/>
      <c r="F1" s="100"/>
      <c r="G1" s="100"/>
      <c r="H1" s="101"/>
    </row>
    <row r="2" spans="1:8" s="4" customFormat="1" ht="78.75" customHeight="1" x14ac:dyDescent="0.35">
      <c r="A2" s="102"/>
      <c r="B2" s="103"/>
      <c r="C2" s="103"/>
      <c r="D2" s="103"/>
      <c r="E2" s="103"/>
      <c r="F2" s="103"/>
      <c r="G2" s="103"/>
      <c r="H2" s="104"/>
    </row>
    <row r="3" spans="1:8" ht="19.5" customHeight="1" thickBot="1" x14ac:dyDescent="0.3">
      <c r="A3" s="94" t="s">
        <v>42</v>
      </c>
      <c r="B3" s="95"/>
      <c r="C3" s="95"/>
      <c r="D3" s="95"/>
      <c r="E3" s="95"/>
      <c r="F3" s="95"/>
      <c r="G3" s="95"/>
      <c r="H3" s="96"/>
    </row>
    <row r="4" spans="1:8" x14ac:dyDescent="0.25">
      <c r="A4" s="114" t="s">
        <v>21</v>
      </c>
      <c r="B4" s="115"/>
      <c r="C4" s="23"/>
      <c r="D4" s="85" t="s">
        <v>0</v>
      </c>
      <c r="E4" s="109" t="s">
        <v>1</v>
      </c>
      <c r="F4" s="109"/>
      <c r="G4" s="112" t="s">
        <v>26</v>
      </c>
      <c r="H4" s="113"/>
    </row>
    <row r="5" spans="1:8" x14ac:dyDescent="0.25">
      <c r="A5" s="116" t="s">
        <v>31</v>
      </c>
      <c r="B5" s="117"/>
      <c r="C5" s="14"/>
      <c r="D5" s="17">
        <v>316</v>
      </c>
      <c r="E5" s="17">
        <v>553</v>
      </c>
      <c r="F5" s="17">
        <v>551</v>
      </c>
      <c r="G5" s="19">
        <v>711</v>
      </c>
      <c r="H5" s="15">
        <v>769</v>
      </c>
    </row>
    <row r="6" spans="1:8" x14ac:dyDescent="0.25">
      <c r="A6" s="88" t="s">
        <v>32</v>
      </c>
      <c r="B6" s="89"/>
      <c r="C6" s="14"/>
      <c r="D6" s="17">
        <v>460</v>
      </c>
      <c r="E6" s="17">
        <v>728</v>
      </c>
      <c r="F6" s="17">
        <v>743</v>
      </c>
      <c r="G6" s="19">
        <v>985</v>
      </c>
      <c r="H6" s="15">
        <v>1079</v>
      </c>
    </row>
    <row r="7" spans="1:8" hidden="1" x14ac:dyDescent="0.25">
      <c r="A7" s="81"/>
      <c r="B7" s="82"/>
      <c r="C7" s="1"/>
      <c r="D7" s="16"/>
      <c r="E7" s="16"/>
      <c r="F7" s="16"/>
      <c r="G7" s="20"/>
      <c r="H7" s="18"/>
    </row>
    <row r="8" spans="1:8" hidden="1" x14ac:dyDescent="0.25">
      <c r="A8" s="81" t="s">
        <v>28</v>
      </c>
      <c r="B8" s="82"/>
      <c r="C8" s="1"/>
      <c r="D8" s="16">
        <v>0</v>
      </c>
      <c r="E8" s="16">
        <v>0</v>
      </c>
      <c r="F8" s="16">
        <v>0</v>
      </c>
      <c r="G8" s="20">
        <v>0</v>
      </c>
      <c r="H8" s="18">
        <v>0</v>
      </c>
    </row>
    <row r="9" spans="1:8" x14ac:dyDescent="0.25">
      <c r="A9" s="107" t="s">
        <v>2</v>
      </c>
      <c r="B9" s="108"/>
      <c r="C9" s="90"/>
      <c r="D9" s="34">
        <v>4062500</v>
      </c>
      <c r="E9" s="34">
        <v>6250000</v>
      </c>
      <c r="F9" s="34">
        <v>6343750</v>
      </c>
      <c r="G9" s="34">
        <v>8343750</v>
      </c>
      <c r="H9" s="35">
        <v>9187500</v>
      </c>
    </row>
    <row r="10" spans="1:8" x14ac:dyDescent="0.25">
      <c r="A10" s="78"/>
      <c r="B10" s="66"/>
      <c r="C10" s="66"/>
      <c r="D10" s="66"/>
      <c r="E10" s="66"/>
      <c r="F10" s="66"/>
      <c r="G10" s="66"/>
      <c r="H10" s="79"/>
    </row>
    <row r="11" spans="1:8" x14ac:dyDescent="0.25">
      <c r="A11" s="118" t="s">
        <v>25</v>
      </c>
      <c r="B11" s="119"/>
      <c r="C11" s="119"/>
      <c r="D11" s="119"/>
      <c r="E11" s="119"/>
      <c r="F11" s="119"/>
      <c r="G11" s="120"/>
      <c r="H11" s="121"/>
    </row>
    <row r="12" spans="1:8" x14ac:dyDescent="0.25">
      <c r="A12" s="88" t="s">
        <v>17</v>
      </c>
      <c r="B12" s="8"/>
      <c r="C12" s="9">
        <v>0.06</v>
      </c>
      <c r="D12" s="36">
        <f>0.06  * D9</f>
        <v>243750</v>
      </c>
      <c r="E12" s="36">
        <f t="shared" ref="E12:H12" si="0">0.06  * E9</f>
        <v>375000</v>
      </c>
      <c r="F12" s="36">
        <f t="shared" si="0"/>
        <v>380625</v>
      </c>
      <c r="G12" s="36">
        <f t="shared" si="0"/>
        <v>500625</v>
      </c>
      <c r="H12" s="40">
        <f t="shared" si="0"/>
        <v>551250</v>
      </c>
    </row>
    <row r="13" spans="1:8" x14ac:dyDescent="0.25">
      <c r="A13" s="88" t="s">
        <v>18</v>
      </c>
      <c r="B13" s="8"/>
      <c r="C13" s="10">
        <v>30000</v>
      </c>
      <c r="D13" s="36">
        <v>30000</v>
      </c>
      <c r="E13" s="36">
        <v>30000</v>
      </c>
      <c r="F13" s="36">
        <v>30000</v>
      </c>
      <c r="G13" s="36">
        <v>30000</v>
      </c>
      <c r="H13" s="40">
        <v>30000</v>
      </c>
    </row>
    <row r="14" spans="1:8" x14ac:dyDescent="0.25">
      <c r="A14" s="88" t="s">
        <v>33</v>
      </c>
      <c r="B14" s="8"/>
      <c r="C14" s="11">
        <v>0.12</v>
      </c>
      <c r="D14" s="36">
        <f>D9*12%</f>
        <v>487500</v>
      </c>
      <c r="E14" s="36">
        <f>E9*12%</f>
        <v>750000</v>
      </c>
      <c r="F14" s="36">
        <f>F9*12%</f>
        <v>761250</v>
      </c>
      <c r="G14" s="36">
        <f t="shared" ref="G14:H14" si="1">G9*12%</f>
        <v>1001250</v>
      </c>
      <c r="H14" s="40">
        <f t="shared" si="1"/>
        <v>1102500</v>
      </c>
    </row>
    <row r="15" spans="1:8" x14ac:dyDescent="0.25">
      <c r="A15" s="83" t="s">
        <v>22</v>
      </c>
      <c r="B15" s="12"/>
      <c r="C15" s="13"/>
      <c r="D15" s="34">
        <f>SUM(D12:D14)</f>
        <v>761250</v>
      </c>
      <c r="E15" s="34">
        <f>SUM(E12:E14)</f>
        <v>1155000</v>
      </c>
      <c r="F15" s="34">
        <f>SUM(F12:F14)</f>
        <v>1171875</v>
      </c>
      <c r="G15" s="34">
        <f>SUM(G12:G14)</f>
        <v>1531875</v>
      </c>
      <c r="H15" s="35">
        <f>SUM(H12:H14)</f>
        <v>1683750</v>
      </c>
    </row>
    <row r="16" spans="1:8" x14ac:dyDescent="0.25">
      <c r="A16" s="86"/>
      <c r="B16" s="87"/>
      <c r="C16" s="28"/>
      <c r="D16" s="28"/>
      <c r="E16" s="28"/>
      <c r="F16" s="28"/>
      <c r="G16" s="29"/>
      <c r="H16" s="30"/>
    </row>
    <row r="17" spans="1:28" hidden="1" x14ac:dyDescent="0.25">
      <c r="A17" s="83" t="s">
        <v>38</v>
      </c>
      <c r="B17" s="84"/>
      <c r="C17" s="90"/>
      <c r="D17" s="34">
        <f>D9+D15</f>
        <v>4823750</v>
      </c>
      <c r="E17" s="34">
        <f>E9+E15</f>
        <v>7405000</v>
      </c>
      <c r="F17" s="34">
        <f>F9+F15</f>
        <v>7515625</v>
      </c>
      <c r="G17" s="34">
        <f>+G9+G15</f>
        <v>9875625</v>
      </c>
      <c r="H17" s="35">
        <f>H9+H15</f>
        <v>10871250</v>
      </c>
    </row>
    <row r="18" spans="1:28" x14ac:dyDescent="0.25">
      <c r="A18" s="83" t="s">
        <v>34</v>
      </c>
      <c r="B18" s="84"/>
      <c r="C18" s="90"/>
      <c r="D18" s="46">
        <f>D9*5%</f>
        <v>203125</v>
      </c>
      <c r="E18" s="46">
        <f>E9*5%</f>
        <v>312500</v>
      </c>
      <c r="F18" s="46">
        <f t="shared" ref="F18:G18" si="2">F9*5%</f>
        <v>317187.5</v>
      </c>
      <c r="G18" s="46">
        <f t="shared" si="2"/>
        <v>417187.5</v>
      </c>
      <c r="H18" s="47">
        <f>H9*5%</f>
        <v>459375</v>
      </c>
      <c r="I18" s="91"/>
      <c r="J18" s="80"/>
      <c r="K18" s="92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8" s="77" customFormat="1" x14ac:dyDescent="0.25">
      <c r="A19" s="72" t="s">
        <v>41</v>
      </c>
      <c r="B19" s="73"/>
      <c r="C19" s="74"/>
      <c r="D19" s="75">
        <f>D9-D18</f>
        <v>3859375</v>
      </c>
      <c r="E19" s="75">
        <f>E9-E18</f>
        <v>5937500</v>
      </c>
      <c r="F19" s="75">
        <f>F9-F18</f>
        <v>6026562.5</v>
      </c>
      <c r="G19" s="75">
        <f>G9-G18</f>
        <v>7926562.5</v>
      </c>
      <c r="H19" s="76">
        <f>H9-H18</f>
        <v>8728125</v>
      </c>
      <c r="I19" s="91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</row>
    <row r="20" spans="1:28" x14ac:dyDescent="0.25">
      <c r="A20" s="41" t="s">
        <v>36</v>
      </c>
      <c r="B20" s="33"/>
      <c r="C20" s="54">
        <v>0.06</v>
      </c>
      <c r="D20" s="46">
        <f>D19*6%</f>
        <v>231562.5</v>
      </c>
      <c r="E20" s="46">
        <f t="shared" ref="E20:H20" si="3">E19*6%</f>
        <v>356250</v>
      </c>
      <c r="F20" s="46">
        <f t="shared" si="3"/>
        <v>361593.75</v>
      </c>
      <c r="G20" s="46">
        <f t="shared" si="3"/>
        <v>475593.75</v>
      </c>
      <c r="H20" s="47">
        <f t="shared" si="3"/>
        <v>523687.5</v>
      </c>
      <c r="I20" s="91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8" x14ac:dyDescent="0.25">
      <c r="A21" s="41" t="s">
        <v>18</v>
      </c>
      <c r="B21" s="33"/>
      <c r="C21" s="14">
        <v>30000</v>
      </c>
      <c r="D21" s="46">
        <v>30000</v>
      </c>
      <c r="E21" s="46">
        <v>30000</v>
      </c>
      <c r="F21" s="46">
        <v>30000</v>
      </c>
      <c r="G21" s="46">
        <v>30000</v>
      </c>
      <c r="H21" s="47">
        <v>30000</v>
      </c>
    </row>
    <row r="22" spans="1:28" ht="15.75" thickBot="1" x14ac:dyDescent="0.3">
      <c r="A22" s="56" t="s">
        <v>37</v>
      </c>
      <c r="B22" s="57"/>
      <c r="C22" s="67">
        <v>0.12</v>
      </c>
      <c r="D22" s="58">
        <f>D19*12%</f>
        <v>463125</v>
      </c>
      <c r="E22" s="58">
        <f t="shared" ref="E22" si="4">E19*12%</f>
        <v>712500</v>
      </c>
      <c r="F22" s="68">
        <f>F19*12%</f>
        <v>723187.5</v>
      </c>
      <c r="G22" s="68">
        <f>G19*12%</f>
        <v>951187.5</v>
      </c>
      <c r="H22" s="59">
        <f>H19*12%</f>
        <v>1047375</v>
      </c>
    </row>
    <row r="23" spans="1:28" ht="15.75" thickBot="1" x14ac:dyDescent="0.3">
      <c r="A23" s="60" t="s">
        <v>35</v>
      </c>
      <c r="B23" s="61"/>
      <c r="C23" s="62"/>
      <c r="D23" s="63">
        <f>SUM(D19:D22)</f>
        <v>4584062.5</v>
      </c>
      <c r="E23" s="63">
        <f t="shared" ref="E23:G23" si="5">SUM(E19:E22)</f>
        <v>7036250</v>
      </c>
      <c r="F23" s="63">
        <f>SUM(F19:F22)</f>
        <v>7141343.75</v>
      </c>
      <c r="G23" s="63">
        <f t="shared" si="5"/>
        <v>9383343.75</v>
      </c>
      <c r="H23" s="64">
        <f>SUM(H19:H22)</f>
        <v>10329187.5</v>
      </c>
    </row>
    <row r="24" spans="1:28" x14ac:dyDescent="0.25">
      <c r="A24" s="31"/>
      <c r="B24" s="32"/>
      <c r="C24" s="26"/>
      <c r="D24" s="37"/>
      <c r="E24" s="26"/>
      <c r="F24" s="26"/>
      <c r="G24" s="26"/>
      <c r="H24" s="27"/>
    </row>
    <row r="25" spans="1:28" x14ac:dyDescent="0.25">
      <c r="A25" s="97" t="s">
        <v>3</v>
      </c>
      <c r="B25" s="98"/>
      <c r="C25" s="3">
        <v>0.2</v>
      </c>
      <c r="D25" s="21">
        <f>D19*C25</f>
        <v>771875</v>
      </c>
      <c r="E25" s="5">
        <f>$E$19*C25</f>
        <v>1187500</v>
      </c>
      <c r="F25" s="71">
        <f>$F$19*C25</f>
        <v>1205312.5</v>
      </c>
      <c r="G25" s="5">
        <f>G19*C25</f>
        <v>1585312.5</v>
      </c>
      <c r="H25" s="6">
        <f t="shared" ref="H25:H40" si="6">$H$19*C25</f>
        <v>1745625</v>
      </c>
    </row>
    <row r="26" spans="1:28" x14ac:dyDescent="0.25">
      <c r="A26" s="93" t="s">
        <v>23</v>
      </c>
      <c r="B26" s="82"/>
      <c r="C26" s="3">
        <v>0.1</v>
      </c>
      <c r="D26" s="5">
        <f>D19*C26</f>
        <v>385937.5</v>
      </c>
      <c r="E26" s="16">
        <f>$E$19*C26</f>
        <v>593750</v>
      </c>
      <c r="F26" s="5">
        <f>$F$19*C26</f>
        <v>602656.25</v>
      </c>
      <c r="G26" s="21">
        <f>G19*C26</f>
        <v>792656.25</v>
      </c>
      <c r="H26" s="6">
        <f t="shared" si="6"/>
        <v>872812.5</v>
      </c>
    </row>
    <row r="27" spans="1:28" x14ac:dyDescent="0.25">
      <c r="A27" s="97" t="s">
        <v>4</v>
      </c>
      <c r="B27" s="98"/>
      <c r="C27" s="3">
        <v>0.05</v>
      </c>
      <c r="D27" s="5">
        <f>D19*C27</f>
        <v>192968.75</v>
      </c>
      <c r="E27" s="5">
        <f t="shared" ref="E27:E38" si="7">$E$19*C27</f>
        <v>296875</v>
      </c>
      <c r="F27" s="5">
        <f t="shared" ref="F27:F40" si="8">$F$19*C27</f>
        <v>301328.125</v>
      </c>
      <c r="G27" s="21">
        <f>G19*C27</f>
        <v>396328.125</v>
      </c>
      <c r="H27" s="6">
        <f t="shared" si="6"/>
        <v>436406.25</v>
      </c>
    </row>
    <row r="28" spans="1:28" x14ac:dyDescent="0.25">
      <c r="A28" s="97" t="s">
        <v>5</v>
      </c>
      <c r="B28" s="98"/>
      <c r="C28" s="3">
        <v>0.05</v>
      </c>
      <c r="D28" s="5">
        <f>D19*C28</f>
        <v>192968.75</v>
      </c>
      <c r="E28" s="5">
        <f t="shared" si="7"/>
        <v>296875</v>
      </c>
      <c r="F28" s="5">
        <f t="shared" si="8"/>
        <v>301328.125</v>
      </c>
      <c r="G28" s="21">
        <f>G19*C28</f>
        <v>396328.125</v>
      </c>
      <c r="H28" s="6">
        <f t="shared" si="6"/>
        <v>436406.25</v>
      </c>
    </row>
    <row r="29" spans="1:28" x14ac:dyDescent="0.25">
      <c r="A29" s="97" t="s">
        <v>6</v>
      </c>
      <c r="B29" s="98"/>
      <c r="C29" s="3">
        <v>0.05</v>
      </c>
      <c r="D29" s="5">
        <f>D19*C29</f>
        <v>192968.75</v>
      </c>
      <c r="E29" s="5">
        <f t="shared" si="7"/>
        <v>296875</v>
      </c>
      <c r="F29" s="5">
        <f t="shared" si="8"/>
        <v>301328.125</v>
      </c>
      <c r="G29" s="21">
        <f>G19*C29</f>
        <v>396328.125</v>
      </c>
      <c r="H29" s="6">
        <f t="shared" si="6"/>
        <v>436406.25</v>
      </c>
    </row>
    <row r="30" spans="1:28" x14ac:dyDescent="0.25">
      <c r="A30" s="97" t="s">
        <v>7</v>
      </c>
      <c r="B30" s="98"/>
      <c r="C30" s="3">
        <v>0.05</v>
      </c>
      <c r="D30" s="5">
        <f>D19*C30</f>
        <v>192968.75</v>
      </c>
      <c r="E30" s="5">
        <f t="shared" si="7"/>
        <v>296875</v>
      </c>
      <c r="F30" s="5">
        <f t="shared" si="8"/>
        <v>301328.125</v>
      </c>
      <c r="G30" s="21">
        <f>G19*C30</f>
        <v>396328.125</v>
      </c>
      <c r="H30" s="6">
        <f t="shared" si="6"/>
        <v>436406.25</v>
      </c>
    </row>
    <row r="31" spans="1:28" x14ac:dyDescent="0.25">
      <c r="A31" s="122" t="s">
        <v>8</v>
      </c>
      <c r="B31" s="123"/>
      <c r="C31" s="7">
        <v>0.05</v>
      </c>
      <c r="D31" s="5">
        <f>D19*C31</f>
        <v>192968.75</v>
      </c>
      <c r="E31" s="5">
        <f t="shared" si="7"/>
        <v>296875</v>
      </c>
      <c r="F31" s="5">
        <f t="shared" si="8"/>
        <v>301328.125</v>
      </c>
      <c r="G31" s="21">
        <f>G19*C31</f>
        <v>396328.125</v>
      </c>
      <c r="H31" s="6">
        <f t="shared" si="6"/>
        <v>436406.25</v>
      </c>
    </row>
    <row r="32" spans="1:28" x14ac:dyDescent="0.25">
      <c r="A32" s="97" t="s">
        <v>9</v>
      </c>
      <c r="B32" s="98"/>
      <c r="C32" s="3">
        <v>0.05</v>
      </c>
      <c r="D32" s="5">
        <f>D19*C32</f>
        <v>192968.75</v>
      </c>
      <c r="E32" s="5">
        <f t="shared" si="7"/>
        <v>296875</v>
      </c>
      <c r="F32" s="5">
        <f t="shared" si="8"/>
        <v>301328.125</v>
      </c>
      <c r="G32" s="21">
        <f>G19*C32</f>
        <v>396328.125</v>
      </c>
      <c r="H32" s="6">
        <f t="shared" si="6"/>
        <v>436406.25</v>
      </c>
    </row>
    <row r="33" spans="1:9" x14ac:dyDescent="0.25">
      <c r="A33" s="97" t="s">
        <v>10</v>
      </c>
      <c r="B33" s="98"/>
      <c r="C33" s="3">
        <v>0.05</v>
      </c>
      <c r="D33" s="5">
        <f>D19*C33</f>
        <v>192968.75</v>
      </c>
      <c r="E33" s="5">
        <f t="shared" si="7"/>
        <v>296875</v>
      </c>
      <c r="F33" s="5">
        <f t="shared" si="8"/>
        <v>301328.125</v>
      </c>
      <c r="G33" s="21">
        <f>G19*C33</f>
        <v>396328.125</v>
      </c>
      <c r="H33" s="6">
        <f t="shared" si="6"/>
        <v>436406.25</v>
      </c>
    </row>
    <row r="34" spans="1:9" x14ac:dyDescent="0.25">
      <c r="A34" s="97" t="s">
        <v>11</v>
      </c>
      <c r="B34" s="98"/>
      <c r="C34" s="3">
        <v>0.05</v>
      </c>
      <c r="D34" s="5">
        <f>D19*C34</f>
        <v>192968.75</v>
      </c>
      <c r="E34" s="5">
        <f t="shared" si="7"/>
        <v>296875</v>
      </c>
      <c r="F34" s="5">
        <f t="shared" si="8"/>
        <v>301328.125</v>
      </c>
      <c r="G34" s="21">
        <f>G19*C34</f>
        <v>396328.125</v>
      </c>
      <c r="H34" s="6">
        <f t="shared" si="6"/>
        <v>436406.25</v>
      </c>
    </row>
    <row r="35" spans="1:9" x14ac:dyDescent="0.25">
      <c r="A35" s="97" t="s">
        <v>12</v>
      </c>
      <c r="B35" s="98"/>
      <c r="C35" s="3">
        <v>0.05</v>
      </c>
      <c r="D35" s="5">
        <f>D$19*C35</f>
        <v>192968.75</v>
      </c>
      <c r="E35" s="5">
        <f t="shared" si="7"/>
        <v>296875</v>
      </c>
      <c r="F35" s="5">
        <f t="shared" si="8"/>
        <v>301328.125</v>
      </c>
      <c r="G35" s="21">
        <f>G19*C35</f>
        <v>396328.125</v>
      </c>
      <c r="H35" s="6">
        <f t="shared" si="6"/>
        <v>436406.25</v>
      </c>
    </row>
    <row r="36" spans="1:9" x14ac:dyDescent="0.25">
      <c r="A36" s="97" t="s">
        <v>13</v>
      </c>
      <c r="B36" s="98"/>
      <c r="C36" s="3">
        <v>0.05</v>
      </c>
      <c r="D36" s="5">
        <f>D19*C36</f>
        <v>192968.75</v>
      </c>
      <c r="E36" s="5">
        <f t="shared" si="7"/>
        <v>296875</v>
      </c>
      <c r="F36" s="5">
        <f t="shared" si="8"/>
        <v>301328.125</v>
      </c>
      <c r="G36" s="21">
        <f>G19*C36</f>
        <v>396328.125</v>
      </c>
      <c r="H36" s="6">
        <f t="shared" si="6"/>
        <v>436406.25</v>
      </c>
    </row>
    <row r="37" spans="1:9" x14ac:dyDescent="0.25">
      <c r="A37" s="97" t="s">
        <v>14</v>
      </c>
      <c r="B37" s="98"/>
      <c r="C37" s="3">
        <v>0.05</v>
      </c>
      <c r="D37" s="5">
        <f>D19*C37</f>
        <v>192968.75</v>
      </c>
      <c r="E37" s="5">
        <f t="shared" si="7"/>
        <v>296875</v>
      </c>
      <c r="F37" s="5">
        <f t="shared" si="8"/>
        <v>301328.125</v>
      </c>
      <c r="G37" s="21">
        <f>G19*C37</f>
        <v>396328.125</v>
      </c>
      <c r="H37" s="6">
        <f t="shared" si="6"/>
        <v>436406.25</v>
      </c>
    </row>
    <row r="38" spans="1:9" x14ac:dyDescent="0.25">
      <c r="A38" s="97" t="s">
        <v>15</v>
      </c>
      <c r="B38" s="98"/>
      <c r="C38" s="3">
        <v>0.05</v>
      </c>
      <c r="D38" s="5">
        <f>D19*C38</f>
        <v>192968.75</v>
      </c>
      <c r="E38" s="5">
        <f t="shared" si="7"/>
        <v>296875</v>
      </c>
      <c r="F38" s="5">
        <f t="shared" si="8"/>
        <v>301328.125</v>
      </c>
      <c r="G38" s="21">
        <f>G19*C38</f>
        <v>396328.125</v>
      </c>
      <c r="H38" s="6">
        <f t="shared" si="6"/>
        <v>436406.25</v>
      </c>
    </row>
    <row r="39" spans="1:9" x14ac:dyDescent="0.25">
      <c r="A39" s="97" t="s">
        <v>19</v>
      </c>
      <c r="B39" s="98"/>
      <c r="C39" s="3">
        <v>7.0000000000000007E-2</v>
      </c>
      <c r="D39" s="5">
        <f>D19*C39</f>
        <v>270156.25</v>
      </c>
      <c r="E39" s="5">
        <f>$E$19*C39</f>
        <v>415625.00000000006</v>
      </c>
      <c r="F39" s="5">
        <f t="shared" si="8"/>
        <v>421859.37500000006</v>
      </c>
      <c r="G39" s="21">
        <f>G19*C39</f>
        <v>554859.375</v>
      </c>
      <c r="H39" s="6">
        <f t="shared" si="6"/>
        <v>610968.75</v>
      </c>
    </row>
    <row r="40" spans="1:9" ht="15.75" thickBot="1" x14ac:dyDescent="0.3">
      <c r="A40" s="110" t="s">
        <v>16</v>
      </c>
      <c r="B40" s="111"/>
      <c r="C40" s="42">
        <v>0.03</v>
      </c>
      <c r="D40" s="43">
        <f>D19*C40</f>
        <v>115781.25</v>
      </c>
      <c r="E40" s="70">
        <f>$E$19*C40</f>
        <v>178125</v>
      </c>
      <c r="F40" s="5">
        <f t="shared" si="8"/>
        <v>180796.875</v>
      </c>
      <c r="G40" s="44">
        <f>G19*C40</f>
        <v>237796.875</v>
      </c>
      <c r="H40" s="45">
        <f t="shared" si="6"/>
        <v>261843.75</v>
      </c>
    </row>
    <row r="41" spans="1:9" s="53" customFormat="1" ht="15.75" thickBot="1" x14ac:dyDescent="0.3">
      <c r="A41" s="48" t="s">
        <v>24</v>
      </c>
      <c r="B41" s="49"/>
      <c r="C41" s="50">
        <f>SUM(C25:C40)</f>
        <v>1.0000000000000004</v>
      </c>
      <c r="D41" s="51">
        <f t="shared" ref="D41:H41" si="9">SUM(D25:D40)</f>
        <v>3859375</v>
      </c>
      <c r="E41" s="69">
        <f t="shared" si="9"/>
        <v>5937500</v>
      </c>
      <c r="F41" s="51">
        <f t="shared" si="9"/>
        <v>6026562.5</v>
      </c>
      <c r="G41" s="51">
        <f t="shared" si="9"/>
        <v>7926562.5</v>
      </c>
      <c r="H41" s="52">
        <f t="shared" si="9"/>
        <v>8728125</v>
      </c>
    </row>
    <row r="42" spans="1:9" x14ac:dyDescent="0.25">
      <c r="A42" s="25" t="s">
        <v>39</v>
      </c>
      <c r="B42" s="25"/>
      <c r="D42" s="25"/>
      <c r="E42" s="25"/>
      <c r="F42" s="25"/>
      <c r="G42" s="25"/>
      <c r="H42" s="25"/>
      <c r="I42" s="22"/>
    </row>
    <row r="43" spans="1:9" x14ac:dyDescent="0.25">
      <c r="A43" s="65" t="s">
        <v>40</v>
      </c>
      <c r="B43" s="39"/>
      <c r="C43" s="55"/>
      <c r="D43" s="39"/>
      <c r="E43" s="39"/>
      <c r="F43" s="39"/>
      <c r="G43" s="39"/>
      <c r="H43" s="39"/>
      <c r="I43" s="22"/>
    </row>
    <row r="44" spans="1:9" x14ac:dyDescent="0.25">
      <c r="A44" s="106" t="s">
        <v>29</v>
      </c>
      <c r="B44" s="106"/>
      <c r="C44" s="106"/>
      <c r="D44" s="106"/>
    </row>
    <row r="45" spans="1:9" x14ac:dyDescent="0.25">
      <c r="A45" s="105" t="s">
        <v>30</v>
      </c>
      <c r="B45" s="105"/>
      <c r="C45" s="105"/>
      <c r="D45" s="105"/>
    </row>
    <row r="46" spans="1:9" x14ac:dyDescent="0.25">
      <c r="A46" s="105" t="s">
        <v>43</v>
      </c>
      <c r="B46" s="105"/>
      <c r="C46" s="105"/>
      <c r="D46" s="105"/>
    </row>
    <row r="47" spans="1:9" x14ac:dyDescent="0.25">
      <c r="A47" s="24" t="s">
        <v>44</v>
      </c>
      <c r="B47" s="24"/>
    </row>
    <row r="48" spans="1:9" x14ac:dyDescent="0.25">
      <c r="A48" s="105" t="s">
        <v>20</v>
      </c>
      <c r="B48" s="105"/>
      <c r="C48" s="105"/>
      <c r="D48" s="105"/>
    </row>
    <row r="49" spans="1:4" x14ac:dyDescent="0.25">
      <c r="A49" s="105" t="s">
        <v>27</v>
      </c>
      <c r="B49" s="105"/>
      <c r="C49" s="105"/>
      <c r="D49" s="105"/>
    </row>
    <row r="50" spans="1:4" x14ac:dyDescent="0.25">
      <c r="A50" s="105" t="s">
        <v>45</v>
      </c>
      <c r="B50" s="105"/>
      <c r="C50" s="105"/>
      <c r="D50" s="105"/>
    </row>
  </sheetData>
  <mergeCells count="29">
    <mergeCell ref="A38:B38"/>
    <mergeCell ref="A39:B39"/>
    <mergeCell ref="A33:B33"/>
    <mergeCell ref="A29:B29"/>
    <mergeCell ref="A30:B30"/>
    <mergeCell ref="A31:B31"/>
    <mergeCell ref="A32:B32"/>
    <mergeCell ref="A37:B37"/>
    <mergeCell ref="A27:B27"/>
    <mergeCell ref="G4:H4"/>
    <mergeCell ref="A4:B4"/>
    <mergeCell ref="A5:B5"/>
    <mergeCell ref="A11:H11"/>
    <mergeCell ref="A3:H3"/>
    <mergeCell ref="A28:B28"/>
    <mergeCell ref="A25:B25"/>
    <mergeCell ref="A1:H2"/>
    <mergeCell ref="A50:D50"/>
    <mergeCell ref="A44:D44"/>
    <mergeCell ref="A45:D45"/>
    <mergeCell ref="A46:D46"/>
    <mergeCell ref="A48:D48"/>
    <mergeCell ref="A49:D49"/>
    <mergeCell ref="A9:B9"/>
    <mergeCell ref="E4:F4"/>
    <mergeCell ref="A40:B40"/>
    <mergeCell ref="A34:B34"/>
    <mergeCell ref="A35:B35"/>
    <mergeCell ref="A36:B36"/>
  </mergeCells>
  <pageMargins left="0.70866141732283472" right="0.70866141732283472" top="0.74803149606299213" bottom="0.74803149606299213" header="0.31496062992125984" footer="0.31496062992125984"/>
  <pageSetup paperSize="9" scale="65" fitToWidth="0" orientation="portrait" r:id="rId1"/>
  <ignoredErrors>
    <ignoredError sqref="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WELLWHISHER HOMES</dc:creator>
  <cp:lastModifiedBy>Vishal Garg</cp:lastModifiedBy>
  <cp:lastPrinted>2017-11-25T05:20:15Z</cp:lastPrinted>
  <dcterms:created xsi:type="dcterms:W3CDTF">2015-10-16T06:07:26Z</dcterms:created>
  <dcterms:modified xsi:type="dcterms:W3CDTF">2018-04-18T06:44:07Z</dcterms:modified>
</cp:coreProperties>
</file>